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450" windowWidth="19320" windowHeight="11040" tabRatio="866" firstSheet="5" activeTab="6"/>
  </bookViews>
  <sheets>
    <sheet name="Tab_2-B-1-A1-A6-Foreb_h_-åv_" sheetId="20" r:id="rId1"/>
    <sheet name="Tabell_2-1-K-Fritidsklubber" sheetId="19" r:id="rId2"/>
    <sheet name="Tabell_2_-_2_-_Meldinger" sheetId="3" r:id="rId3"/>
    <sheet name="Tabell_2_-_3_-_Undersøkelser" sheetId="4" r:id="rId4"/>
    <sheet name="Tab_2-4-1A-tiltak_i-utenf__hj_" sheetId="5" r:id="rId5"/>
    <sheet name="Tab_2-4-1B-barn_-hj_tiltak" sheetId="6" r:id="rId6"/>
    <sheet name="Tab 2-4-2 Barn under tilt. i bv" sheetId="21" r:id="rId7"/>
    <sheet name="Tabell_2-4-3-Barn_i_fosterhj" sheetId="12" r:id="rId8"/>
    <sheet name="Tabell_2_-_5_-_Tilsyn-fost_hj_" sheetId="13" r:id="rId9"/>
    <sheet name="Saker behandlet av Fylkesnemda" sheetId="22" r:id="rId10"/>
    <sheet name="kriteriebefolkning" sheetId="11" r:id="rId11"/>
  </sheets>
  <externalReferences>
    <externalReference r:id="rId12"/>
    <externalReference r:id="rId13"/>
  </externalReferences>
  <definedNames>
    <definedName name="tall1">'[1]MAL2T-2003B_XLS'!$G$7:$G$731</definedName>
    <definedName name="_xlnm.Print_Area" localSheetId="10">kriteriebefolkning!$A$1:$U$23</definedName>
    <definedName name="_xlnm.Print_Area" localSheetId="4">'Tab_2-4-1A-tiltak_i-utenf__hj_'!$A$8:$H$34,'Tab_2-4-1A-tiltak_i-utenf__hj_'!$J$8:$R$34</definedName>
    <definedName name="_xlnm.Print_Area" localSheetId="5">'Tab_2-4-1B-barn_-hj_tiltak'!$A$8:$I$38</definedName>
    <definedName name="_xlnm.Print_Area" localSheetId="2">'Tabell_2_-_2_-_Meldinger'!$A$5:$K$31</definedName>
    <definedName name="_xlnm.Print_Area" localSheetId="3">'Tabell_2_-_3_-_Undersøkelser'!$B$8:$O$29</definedName>
  </definedNames>
  <calcPr calcId="145621"/>
</workbook>
</file>

<file path=xl/calcChain.xml><?xml version="1.0" encoding="utf-8"?>
<calcChain xmlns="http://schemas.openxmlformats.org/spreadsheetml/2006/main">
  <c r="AQ36" i="21" l="1"/>
  <c r="J17" i="20" l="1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16" i="20"/>
  <c r="D17" i="20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J80" i="20"/>
  <c r="H80" i="20"/>
  <c r="G80" i="20"/>
  <c r="F80" i="20"/>
  <c r="E80" i="20"/>
  <c r="D80" i="20"/>
  <c r="C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80" i="20" l="1"/>
  <c r="R35" i="11" l="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B34" i="11"/>
  <c r="B33" i="11"/>
  <c r="B32" i="11"/>
  <c r="B31" i="11"/>
  <c r="B30" i="11"/>
  <c r="B29" i="11"/>
  <c r="B26" i="11"/>
  <c r="B23" i="11"/>
  <c r="R20" i="11"/>
  <c r="Q20" i="11"/>
  <c r="P20" i="11"/>
  <c r="O20" i="11"/>
  <c r="N20" i="11"/>
  <c r="B20" i="11"/>
  <c r="Y19" i="11"/>
  <c r="R19" i="11"/>
  <c r="Q19" i="11"/>
  <c r="P19" i="11"/>
  <c r="O19" i="11"/>
  <c r="N19" i="11"/>
  <c r="Y18" i="11"/>
  <c r="R18" i="11"/>
  <c r="Q18" i="11"/>
  <c r="P18" i="11"/>
  <c r="O18" i="11"/>
  <c r="N18" i="11"/>
  <c r="B18" i="11" s="1"/>
  <c r="Y17" i="11"/>
  <c r="R17" i="11"/>
  <c r="Q17" i="11"/>
  <c r="P17" i="11"/>
  <c r="O17" i="11"/>
  <c r="N17" i="11"/>
  <c r="Y16" i="11"/>
  <c r="R16" i="11"/>
  <c r="Q16" i="11"/>
  <c r="P16" i="11"/>
  <c r="O16" i="11"/>
  <c r="N16" i="11"/>
  <c r="B16" i="11" s="1"/>
  <c r="Y15" i="11"/>
  <c r="R15" i="11"/>
  <c r="Q15" i="11"/>
  <c r="P15" i="11"/>
  <c r="O15" i="11"/>
  <c r="N15" i="11"/>
  <c r="Y14" i="11"/>
  <c r="R14" i="11"/>
  <c r="Q14" i="11"/>
  <c r="P14" i="11"/>
  <c r="O14" i="11"/>
  <c r="N14" i="11"/>
  <c r="Y13" i="11"/>
  <c r="R13" i="11"/>
  <c r="Q13" i="11"/>
  <c r="P13" i="11"/>
  <c r="O13" i="11"/>
  <c r="N13" i="11"/>
  <c r="Y12" i="11"/>
  <c r="R12" i="11"/>
  <c r="Q12" i="11"/>
  <c r="P12" i="11"/>
  <c r="O12" i="11"/>
  <c r="N12" i="11"/>
  <c r="Y11" i="11"/>
  <c r="R11" i="11"/>
  <c r="Q11" i="11"/>
  <c r="P11" i="11"/>
  <c r="O11" i="11"/>
  <c r="N11" i="11"/>
  <c r="B11" i="11" s="1"/>
  <c r="Y10" i="11"/>
  <c r="R10" i="11"/>
  <c r="Q10" i="11"/>
  <c r="P10" i="11"/>
  <c r="O10" i="11"/>
  <c r="N10" i="11"/>
  <c r="Y9" i="11"/>
  <c r="R9" i="11"/>
  <c r="Q9" i="11"/>
  <c r="P9" i="11"/>
  <c r="O9" i="11"/>
  <c r="N9" i="11"/>
  <c r="B9" i="11" s="1"/>
  <c r="Y8" i="11"/>
  <c r="R8" i="11"/>
  <c r="Q8" i="11"/>
  <c r="P8" i="11"/>
  <c r="O8" i="11"/>
  <c r="N8" i="11"/>
  <c r="Y7" i="11"/>
  <c r="R7" i="11"/>
  <c r="Q7" i="11"/>
  <c r="P7" i="11"/>
  <c r="O7" i="11"/>
  <c r="N7" i="11"/>
  <c r="B7" i="11" s="1"/>
  <c r="Y6" i="11"/>
  <c r="R6" i="11"/>
  <c r="Q6" i="11"/>
  <c r="P6" i="11"/>
  <c r="B6" i="11" s="1"/>
  <c r="O6" i="11"/>
  <c r="N6" i="11"/>
  <c r="Y5" i="11"/>
  <c r="R5" i="11"/>
  <c r="R4" i="11" s="1"/>
  <c r="Q5" i="11"/>
  <c r="P5" i="11"/>
  <c r="O5" i="11"/>
  <c r="N5" i="11"/>
  <c r="X4" i="11"/>
  <c r="W4" i="11"/>
  <c r="V4" i="11"/>
  <c r="U4" i="11"/>
  <c r="Y4" i="11" s="1"/>
  <c r="T4" i="11"/>
  <c r="N4" i="11"/>
  <c r="M4" i="11"/>
  <c r="L4" i="11"/>
  <c r="K4" i="11"/>
  <c r="J4" i="11"/>
  <c r="I4" i="11"/>
  <c r="H4" i="11"/>
  <c r="G4" i="11"/>
  <c r="F4" i="11"/>
  <c r="E4" i="11"/>
  <c r="D4" i="11"/>
  <c r="C4" i="11"/>
  <c r="B8" i="11" l="1"/>
  <c r="B14" i="11"/>
  <c r="B13" i="11"/>
  <c r="P4" i="11"/>
  <c r="Q4" i="11"/>
  <c r="B19" i="11"/>
  <c r="B15" i="11"/>
  <c r="B5" i="11"/>
  <c r="B4" i="11" s="1"/>
  <c r="O4" i="11"/>
  <c r="B17" i="11"/>
  <c r="B10" i="11"/>
  <c r="B12" i="11"/>
  <c r="P25" i="5"/>
  <c r="J92" i="22" l="1"/>
  <c r="I92" i="22"/>
  <c r="H92" i="22"/>
  <c r="G92" i="22"/>
  <c r="F92" i="22"/>
  <c r="E92" i="22"/>
  <c r="D92" i="22"/>
  <c r="C92" i="22"/>
  <c r="J59" i="22"/>
  <c r="I59" i="22"/>
  <c r="H59" i="22"/>
  <c r="G59" i="22"/>
  <c r="F59" i="22"/>
  <c r="E59" i="22"/>
  <c r="D59" i="22"/>
  <c r="C59" i="22"/>
  <c r="J26" i="22"/>
  <c r="I26" i="22"/>
  <c r="H26" i="22"/>
  <c r="G26" i="22"/>
  <c r="F26" i="22"/>
  <c r="E26" i="22"/>
  <c r="D26" i="22"/>
  <c r="C26" i="22"/>
  <c r="D23" i="12" l="1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E23" i="12" l="1"/>
  <c r="AR22" i="21"/>
  <c r="AR23" i="21"/>
  <c r="AR24" i="21"/>
  <c r="AR25" i="21"/>
  <c r="AR26" i="21"/>
  <c r="AR27" i="21"/>
  <c r="AR28" i="21"/>
  <c r="AR29" i="21"/>
  <c r="AR30" i="21"/>
  <c r="AR31" i="21"/>
  <c r="AR32" i="21"/>
  <c r="AR33" i="21"/>
  <c r="AR34" i="21"/>
  <c r="AR35" i="21"/>
  <c r="AR21" i="21"/>
  <c r="P125" i="21"/>
  <c r="O125" i="21"/>
  <c r="N125" i="21"/>
  <c r="M125" i="21"/>
  <c r="L125" i="21"/>
  <c r="K125" i="21"/>
  <c r="J125" i="21"/>
  <c r="I125" i="21"/>
  <c r="H125" i="21"/>
  <c r="G125" i="21"/>
  <c r="F125" i="21"/>
  <c r="E125" i="21"/>
  <c r="D125" i="21"/>
  <c r="C125" i="21"/>
  <c r="P103" i="21"/>
  <c r="O103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P80" i="21"/>
  <c r="O80" i="21"/>
  <c r="N80" i="21"/>
  <c r="M80" i="21"/>
  <c r="L80" i="21"/>
  <c r="K80" i="21"/>
  <c r="J80" i="21"/>
  <c r="I80" i="21"/>
  <c r="H80" i="21"/>
  <c r="G80" i="21"/>
  <c r="F80" i="21"/>
  <c r="E80" i="21"/>
  <c r="D80" i="21"/>
  <c r="C80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R58" i="21"/>
  <c r="C58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Y36" i="21"/>
  <c r="P109" i="21"/>
  <c r="M109" i="21"/>
  <c r="L109" i="21"/>
  <c r="I109" i="21"/>
  <c r="F109" i="21"/>
  <c r="D109" i="21"/>
  <c r="C109" i="21"/>
  <c r="P87" i="21"/>
  <c r="M87" i="21"/>
  <c r="L87" i="21"/>
  <c r="I87" i="21"/>
  <c r="F87" i="21"/>
  <c r="D87" i="21"/>
  <c r="C87" i="21"/>
  <c r="P64" i="21"/>
  <c r="M64" i="21"/>
  <c r="L64" i="21"/>
  <c r="I64" i="21"/>
  <c r="F64" i="21"/>
  <c r="D64" i="21"/>
  <c r="C64" i="21"/>
  <c r="P42" i="21"/>
  <c r="M42" i="21"/>
  <c r="L42" i="21"/>
  <c r="I42" i="21"/>
  <c r="F42" i="21"/>
  <c r="C42" i="21"/>
  <c r="D42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O36" i="21" s="1"/>
  <c r="N21" i="21"/>
  <c r="N36" i="21" s="1"/>
  <c r="M21" i="21"/>
  <c r="L21" i="21"/>
  <c r="K21" i="21"/>
  <c r="K36" i="21" s="1"/>
  <c r="J21" i="21"/>
  <c r="J36" i="21" s="1"/>
  <c r="I21" i="21"/>
  <c r="H21" i="21"/>
  <c r="H36" i="21" s="1"/>
  <c r="G21" i="21"/>
  <c r="G36" i="21" s="1"/>
  <c r="F21" i="21"/>
  <c r="E21" i="21"/>
  <c r="E36" i="21" s="1"/>
  <c r="D21" i="21"/>
  <c r="C21" i="21"/>
  <c r="L36" i="21" l="1"/>
  <c r="P36" i="21"/>
  <c r="D36" i="21"/>
  <c r="F36" i="21"/>
  <c r="I36" i="21"/>
  <c r="M36" i="21"/>
  <c r="C36" i="21"/>
  <c r="Q10" i="5"/>
  <c r="H10" i="5"/>
  <c r="C22" i="3"/>
  <c r="G7" i="3"/>
  <c r="E55" i="20" l="1"/>
  <c r="J55" i="20"/>
  <c r="E146" i="19"/>
  <c r="D146" i="19"/>
  <c r="F86" i="19"/>
  <c r="E30" i="19"/>
  <c r="G30" i="19"/>
  <c r="D30" i="19"/>
  <c r="C30" i="19"/>
  <c r="A8" i="19"/>
  <c r="A7" i="19"/>
  <c r="A6" i="19"/>
  <c r="A5" i="19"/>
  <c r="A4" i="19"/>
  <c r="A10" i="20"/>
  <c r="A9" i="20"/>
  <c r="A8" i="20"/>
  <c r="A7" i="20"/>
  <c r="A6" i="20"/>
  <c r="A5" i="20"/>
  <c r="A4" i="20"/>
  <c r="I54" i="20" l="1"/>
  <c r="I50" i="20"/>
  <c r="I42" i="20"/>
  <c r="I46" i="20"/>
  <c r="G116" i="19"/>
  <c r="C116" i="19"/>
  <c r="C146" i="19"/>
  <c r="G146" i="19"/>
  <c r="D54" i="19"/>
  <c r="E116" i="19"/>
  <c r="F116" i="19"/>
  <c r="F30" i="19"/>
  <c r="C54" i="19"/>
  <c r="G54" i="19"/>
  <c r="E54" i="19"/>
  <c r="D86" i="19"/>
  <c r="F146" i="19"/>
  <c r="F54" i="19"/>
  <c r="C86" i="19"/>
  <c r="G86" i="19"/>
  <c r="E86" i="19"/>
  <c r="D116" i="19"/>
  <c r="D101" i="20"/>
  <c r="H101" i="20"/>
  <c r="I89" i="20"/>
  <c r="I93" i="20"/>
  <c r="I97" i="20"/>
  <c r="C123" i="20"/>
  <c r="G123" i="20"/>
  <c r="F150" i="20"/>
  <c r="I136" i="20"/>
  <c r="I140" i="20"/>
  <c r="I144" i="20"/>
  <c r="E176" i="20"/>
  <c r="J176" i="20"/>
  <c r="I163" i="20"/>
  <c r="I167" i="20"/>
  <c r="I171" i="20"/>
  <c r="I175" i="20"/>
  <c r="C101" i="20"/>
  <c r="G101" i="20"/>
  <c r="I90" i="20"/>
  <c r="I94" i="20"/>
  <c r="I98" i="20"/>
  <c r="F123" i="20"/>
  <c r="I109" i="20"/>
  <c r="I113" i="20"/>
  <c r="I117" i="20"/>
  <c r="I121" i="20"/>
  <c r="E150" i="20"/>
  <c r="J150" i="20"/>
  <c r="I141" i="20"/>
  <c r="I145" i="20"/>
  <c r="I149" i="20"/>
  <c r="D176" i="20"/>
  <c r="H176" i="20"/>
  <c r="I164" i="20"/>
  <c r="I168" i="20"/>
  <c r="D55" i="20"/>
  <c r="I43" i="20"/>
  <c r="I47" i="20"/>
  <c r="C55" i="20"/>
  <c r="G55" i="20"/>
  <c r="I44" i="20"/>
  <c r="I48" i="20"/>
  <c r="I52" i="20"/>
  <c r="F101" i="20"/>
  <c r="I87" i="20"/>
  <c r="I91" i="20"/>
  <c r="I95" i="20"/>
  <c r="I99" i="20"/>
  <c r="E123" i="20"/>
  <c r="J123" i="20"/>
  <c r="I110" i="20"/>
  <c r="I114" i="20"/>
  <c r="I118" i="20"/>
  <c r="I122" i="20"/>
  <c r="D150" i="20"/>
  <c r="H150" i="20"/>
  <c r="I138" i="20"/>
  <c r="I142" i="20"/>
  <c r="I146" i="20"/>
  <c r="C176" i="20"/>
  <c r="G176" i="20"/>
  <c r="I165" i="20"/>
  <c r="I169" i="20"/>
  <c r="I173" i="20"/>
  <c r="H55" i="20"/>
  <c r="I51" i="20"/>
  <c r="F55" i="20"/>
  <c r="I41" i="20"/>
  <c r="I45" i="20"/>
  <c r="I49" i="20"/>
  <c r="I53" i="20"/>
  <c r="E101" i="20"/>
  <c r="J101" i="20"/>
  <c r="I88" i="20"/>
  <c r="I92" i="20"/>
  <c r="I96" i="20"/>
  <c r="I100" i="20"/>
  <c r="D123" i="20"/>
  <c r="H123" i="20"/>
  <c r="I111" i="20"/>
  <c r="I115" i="20"/>
  <c r="I119" i="20"/>
  <c r="C150" i="20"/>
  <c r="G150" i="20"/>
  <c r="I139" i="20"/>
  <c r="I143" i="20"/>
  <c r="I147" i="20"/>
  <c r="F176" i="20"/>
  <c r="I162" i="20"/>
  <c r="I166" i="20"/>
  <c r="I170" i="20"/>
  <c r="I174" i="20"/>
  <c r="I112" i="20"/>
  <c r="I116" i="20"/>
  <c r="I120" i="20"/>
  <c r="I148" i="20"/>
  <c r="I137" i="20"/>
  <c r="I172" i="20"/>
  <c r="I40" i="20"/>
  <c r="I86" i="20"/>
  <c r="I108" i="20"/>
  <c r="I135" i="20"/>
  <c r="I161" i="20"/>
  <c r="I25" i="20" l="1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J31" i="20"/>
  <c r="I150" i="20"/>
  <c r="I123" i="20"/>
  <c r="C31" i="20"/>
  <c r="E31" i="20"/>
  <c r="I176" i="20"/>
  <c r="O31" i="20"/>
  <c r="I101" i="20"/>
  <c r="I55" i="20"/>
  <c r="P31" i="20"/>
  <c r="I31" i="20" l="1"/>
  <c r="E25" i="4" l="1"/>
  <c r="G25" i="4"/>
  <c r="H25" i="4"/>
  <c r="I25" i="4"/>
  <c r="D25" i="4"/>
  <c r="F2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10" i="4"/>
  <c r="E7" i="3"/>
  <c r="E8" i="3"/>
  <c r="G8" i="3"/>
  <c r="O25" i="4" l="1"/>
  <c r="F25" i="4"/>
  <c r="H11" i="6" l="1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R25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Q25" i="5" l="1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O11" i="4"/>
  <c r="O10" i="4"/>
  <c r="M25" i="4" l="1"/>
  <c r="O13" i="4"/>
  <c r="O17" i="4"/>
  <c r="O21" i="4"/>
  <c r="N25" i="4"/>
  <c r="K25" i="4"/>
  <c r="L25" i="4" l="1"/>
  <c r="J25" i="4"/>
  <c r="I22" i="3"/>
  <c r="K22" i="3"/>
  <c r="D22" i="3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2" i="3"/>
  <c r="F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A3" i="3"/>
  <c r="H25" i="5" l="1"/>
  <c r="J22" i="3"/>
  <c r="E22" i="3"/>
  <c r="G22" i="3" s="1"/>
</calcChain>
</file>

<file path=xl/comments1.xml><?xml version="1.0" encoding="utf-8"?>
<comments xmlns="http://schemas.openxmlformats.org/spreadsheetml/2006/main">
  <authors>
    <author>sveinopo</author>
  </authors>
  <commentList>
    <comment ref="A1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6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8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0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3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6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</authors>
  <commentList>
    <comment ref="E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H1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A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5.xml><?xml version="1.0" encoding="utf-8"?>
<comments xmlns="http://schemas.openxmlformats.org/spreadsheetml/2006/main">
  <authors>
    <author>sveinopo</author>
  </authors>
  <commentList>
    <comment ref="E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<sst xmlns="http://schemas.openxmlformats.org/spreadsheetml/2006/main" count="1151" uniqueCount="232">
  <si>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</si>
  <si>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</si>
  <si>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</si>
  <si>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</si>
  <si>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</si>
  <si>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</si>
  <si>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</si>
  <si>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</si>
  <si>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</si>
  <si>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</si>
  <si>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</si>
  <si>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</si>
  <si>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</si>
  <si>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</si>
  <si>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</si>
  <si>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</si>
  <si>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</si>
  <si>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</si>
  <si>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2010</t>
  </si>
  <si>
    <t>Antall meldinger mottatt i perioden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</si>
  <si>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</si>
  <si>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</si>
  <si>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</si>
  <si>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</si>
  <si>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</si>
  <si>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Kontroll-sum</t>
  </si>
  <si>
    <t>Antall barn omfattet av meldingene</t>
  </si>
  <si>
    <t>SUM 1. tertial 2011</t>
  </si>
  <si>
    <t>SUM 2. tertial 2010</t>
  </si>
  <si>
    <t>SUM 1. tertial 2010</t>
  </si>
  <si>
    <t>Andel avsluttede under.søk-saker innen 3 mnd.   2)</t>
  </si>
  <si>
    <t>Andel avsluttede under.søk-saker innen 6 mnd.   2)</t>
  </si>
  <si>
    <t>herav i alderen 0 - 17 år</t>
  </si>
  <si>
    <t>SUM barn og unge under tiltak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</si>
  <si>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</si>
  <si>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</si>
  <si>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</si>
  <si>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</si>
  <si>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</si>
  <si>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</si>
  <si>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</si>
  <si>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</si>
  <si>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</si>
  <si>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</si>
  <si>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</si>
  <si>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</si>
  <si>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</si>
  <si>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</si>
  <si>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</si>
  <si>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</si>
  <si>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</si>
  <si>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</si>
  <si>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</si>
  <si>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</si>
  <si>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</si>
  <si>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</si>
  <si>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</si>
  <si>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</si>
  <si>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</si>
  <si>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</si>
  <si>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</si>
  <si>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</si>
  <si>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</si>
  <si>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</si>
  <si>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</si>
  <si>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</si>
  <si>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</si>
  <si>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</si>
  <si>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</si>
  <si>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</si>
  <si>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SUM 2. tertial 2011</t>
  </si>
  <si>
    <t>SUM 2011</t>
  </si>
  <si>
    <t>7. Sum underss. avsl. med vedtak</t>
  </si>
  <si>
    <t>13. Sum avsl. unders. uten tiltak:</t>
  </si>
  <si>
    <t>18. Barn omfattet av unders.:</t>
  </si>
  <si>
    <t>Andel undersøkelser avsluttet med vedtak om tiltak</t>
  </si>
  <si>
    <t>- hvor mange av de avsl. sakene mere enn 3 mnd:</t>
  </si>
  <si>
    <t>- hvor mange av de avsl. sakene mere enn 6 mnd:</t>
  </si>
  <si>
    <t>67-74 år</t>
  </si>
  <si>
    <t>75-79 år</t>
  </si>
  <si>
    <t>80-84 år</t>
  </si>
  <si>
    <t>85-89 år</t>
  </si>
  <si>
    <t>SUM 2012</t>
  </si>
  <si>
    <t xml:space="preserve"> </t>
  </si>
  <si>
    <t xml:space="preserve">3. Sum underss  </t>
  </si>
  <si>
    <t>SUM 2013</t>
  </si>
  <si>
    <t>Kun årsstatistikk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</si>
  <si>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</si>
  <si>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</si>
  <si>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</si>
  <si>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</si>
  <si>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</si>
  <si>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</si>
  <si>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</si>
  <si>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SUM 2009</t>
  </si>
  <si>
    <t>SUM 2008</t>
  </si>
  <si>
    <t>SUM 2007</t>
  </si>
  <si>
    <t>SUM 2006</t>
  </si>
  <si>
    <t>SUM 2005</t>
  </si>
  <si>
    <t>Tabell 2 -5 - Tilsyns- og oppfølgingsbesøk for barn 0 - 17 år i fosterhjem i perioden 01.01 - 31.12.</t>
  </si>
  <si>
    <t>Gjennom-snittlig antall tilsyns-besøk pr. barn plassert av bydelens barnevern</t>
  </si>
  <si>
    <t>Gj.snittlig antall tilsyns-besøk pr. barn plassert av andre  barnevern</t>
  </si>
  <si>
    <t xml:space="preserve">Gj.snittlig antall oppfølgings-besøk pr. barn </t>
  </si>
  <si>
    <t>Sum-tabell</t>
  </si>
  <si>
    <t>Tabell 2-B-1-A1 - Sum personellinnsats innen helsestasjons- og skolehelsetjeneste - timeverk pr. uke</t>
  </si>
  <si>
    <t>Tabell 2-B-1-B - Helsestasjon for ungdom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</si>
  <si>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</si>
  <si>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</si>
  <si>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</si>
  <si>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</si>
  <si>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</si>
  <si>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</si>
  <si>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</si>
  <si>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Herav dekket av opp-trappings-midler</t>
  </si>
  <si>
    <t>Antall konsultasjoner i løpet av året</t>
  </si>
  <si>
    <t>Antall ungdommer benyttet tjenesten i løpet av året</t>
  </si>
  <si>
    <t>*) Med minimum 3-årig høyskoleutdanning</t>
  </si>
  <si>
    <t>**) Sekretær, hjelpepleier, assistent m.v.</t>
  </si>
  <si>
    <t>Tabell 2-B-1-A2 - Sum personellinnsats- helsestasjonstjeneste til gravide og barn 0 - 5 år - timeverk pr. uke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</si>
  <si>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</si>
  <si>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</si>
  <si>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</si>
  <si>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</si>
  <si>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</si>
  <si>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</si>
  <si>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</si>
  <si>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</si>
  <si>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</si>
  <si>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SUM 2004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</si>
  <si>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</si>
  <si>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</si>
  <si>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</si>
  <si>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</si>
  <si>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</si>
  <si>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</si>
  <si>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</si>
  <si>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</si>
  <si>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</si>
  <si>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</si>
  <si>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Tabell 2-4-2 - A1 - Barn under tiltak i barnevernet etter alder og type tiltak  - sum alle aldre - pr. 31.12  </t>
  </si>
  <si>
    <t xml:space="preserve">Tabell 2-4-2 - B1 - Barn under tiltak i barnevernet etter alder og type tiltak  - sum alle aldre - i perioden 01.01 - 31.12  </t>
  </si>
  <si>
    <t>Barn med tiltak i barne-vernet i alt</t>
  </si>
  <si>
    <t>Herav inn-vandrer-barn</t>
  </si>
  <si>
    <t>Antall barn i foster-hjem</t>
  </si>
  <si>
    <t>Antall oppholds-døgn i foster-hjem totalt</t>
  </si>
  <si>
    <t>Antall oppholds-døgn i for-sterket foster-hjem totalt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</si>
  <si>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</si>
  <si>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</si>
  <si>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</si>
  <si>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</si>
  <si>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</si>
  <si>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avvik</t>
  </si>
  <si>
    <t xml:space="preserve"> -</t>
  </si>
  <si>
    <t xml:space="preserve">Tabell 2-4-2 - A2 - Barn under tiltak i barnevernet etter alder og type tiltak  - 0 - 5 år - pr. 31.12  </t>
  </si>
  <si>
    <t xml:space="preserve">Tabell 2-4-2 - A3 - Barn under tiltak i barnevernet etter alder og type tiltak  - 6 - 12 år - pr. 31.12  </t>
  </si>
  <si>
    <t xml:space="preserve">Tabell 2-4-2 - A4 - Barn under tiltak i barnevernet etter alder og type tiltak  - 13 - 17 år - pr. 31.12  </t>
  </si>
  <si>
    <t xml:space="preserve">Tabell 2-4-2 - A5 - Barn under tiltak i barnevernet etter alder og type tiltak  - ≥ 18 år - pr. 31.12  </t>
  </si>
  <si>
    <t>Antall barn i familie-hjem</t>
  </si>
  <si>
    <t>Antall barn i beredskaps-hjem</t>
  </si>
  <si>
    <t>Antall oppholds-døgn i familiehjem totalt</t>
  </si>
  <si>
    <t>Antall oppholdsdøgn i bered-skaps-hjem totalt</t>
  </si>
  <si>
    <t>Kilde: Bydelsstatistikk</t>
  </si>
  <si>
    <t>SUM pr 31.03.2014</t>
  </si>
  <si>
    <t>xxxx</t>
  </si>
  <si>
    <t>SUM pr. 31.12. 2013</t>
  </si>
  <si>
    <t>SUM pr. 31.12. 2012</t>
  </si>
  <si>
    <t>SUM pr. 31.12. 2011</t>
  </si>
  <si>
    <t>SUM pr. 31.12. 2010</t>
  </si>
  <si>
    <t>16. Sum ikke-av-sluttede saker:</t>
  </si>
  <si>
    <t>SUM pr 31.08.2014</t>
  </si>
  <si>
    <t>SUM 2014</t>
  </si>
  <si>
    <t>2. Antall barn og unge med plasserings-tiltak</t>
  </si>
  <si>
    <t>SUM pr 31.12.2014</t>
  </si>
  <si>
    <t>Av disse med tiltak som ikke er plasserings-tiltak</t>
  </si>
  <si>
    <t>Tab 2-4-1</t>
  </si>
  <si>
    <t>Kontroll: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</si>
  <si>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</si>
  <si>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</si>
  <si>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</si>
  <si>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</si>
  <si>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</si>
  <si>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</si>
  <si>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</si>
  <si>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</si>
  <si>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</si>
  <si>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</si>
  <si>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</si>
  <si>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</si>
  <si>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1. Antall barn og unge med tiltak som ikke er plasserings-tiltak</t>
  </si>
  <si>
    <t>SUM barn og unge med tiltak</t>
  </si>
  <si>
    <t xml:space="preserve">Antall akutt-plassert </t>
  </si>
  <si>
    <t xml:space="preserve"> Antall akutt-plassert 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</si>
  <si>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</si>
  <si>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</si>
  <si>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 xml:space="preserve">Tabell 2-4-2 - A2 - Barn med tiltak i barnevernet etter alder og type tiltak  - 0 - 5 år - pr. 31.12  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</si>
  <si>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</si>
  <si>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</si>
  <si>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</si>
  <si>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xxxx  1)</t>
  </si>
  <si>
    <t>Antall ubehandlede meldinger fra før 01.05</t>
  </si>
  <si>
    <t>2. Underss. overført fra tidligere periode:</t>
  </si>
  <si>
    <t>1. Underss. opprettet i periode</t>
  </si>
  <si>
    <t>SUM pr 31.08.2015</t>
  </si>
  <si>
    <t xml:space="preserve">Herav antall barn som har hatt både tiltak i hjemmet og plasserings-tiltak </t>
  </si>
  <si>
    <t>SUM 2015</t>
  </si>
  <si>
    <t>Tabell 2 - 3 - B - Undersøkelsessaker i barnevernet i perioden 01.01. - 31.12.</t>
  </si>
  <si>
    <t xml:space="preserve">    </t>
  </si>
  <si>
    <t>Kriteriebefolkningen i bydelene etter alder per 1.1.2016*</t>
  </si>
  <si>
    <t>Justert befolkning i aldersgruppene 67 år over</t>
  </si>
  <si>
    <t>Netto justering - institusjon m/ utenbys og Omsorg +</t>
  </si>
  <si>
    <t>* Etter korreksjon for befolkning 67 år og over i institusjon og Omsorg+. Det er 76 utenbys beboere som bydelene er betalingsansvarlig for, jf. sum Netto justering - institusjon m/ utenbys og Omsorg +</t>
  </si>
  <si>
    <t>Bydelene har oppgitt at det er 15 utenbys beboere på institusjon som er Folkeregistrert i Oslo kommune uten registrert adresse (dvs. "Uoppgitt" Oslo). Disse er trukket fra i linjen "Uten registrert adresse" for å unngå dobbelttelling for aldersgruppene 67+ år i linjen "Oslo i alt" i denne tabellen</t>
  </si>
  <si>
    <t>Utenbys beboere 67+ år med adresse "uoppgitt Oslo"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</si>
  <si>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</si>
  <si>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</si>
  <si>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</si>
  <si>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</si>
  <si>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</si>
  <si>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</si>
  <si>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</si>
  <si>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</si>
  <si>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</si>
  <si>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</si>
  <si>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Tabell 2-B-1-A3 - Sum personellinnsats- skolehelsetjeneste i barnetrinnet - timeverk pr. uke</t>
  </si>
  <si>
    <t>Tabell 2-B-1-A3 - Sum personellinnsats- skolehelsetjeneste i ungdomstrinnet - timeverk pr. uke</t>
  </si>
  <si>
    <t>Tabell 2 - 2 - Meldinger i barnevernet i perioden 01.01. - 31.12.</t>
  </si>
  <si>
    <r>
      <t>Tabell 2-4-1 - A1 - Barn og unge med tiltak i barnever</t>
    </r>
    <r>
      <rPr>
        <b/>
        <sz val="10"/>
        <rFont val="Arial"/>
        <family val="2"/>
      </rPr>
      <t>net pr. 31.12.</t>
    </r>
  </si>
  <si>
    <t>SUM pr 31.12.2015</t>
  </si>
  <si>
    <t>Tabell 2-4-1 - A2 - Barn og unge med tiltak i barnevernet i perioden 01.01 - 31.12.</t>
  </si>
  <si>
    <t>Tabell 2-4-1 - B1 - Barn med hjelpetiltak og omsorgstiltak, med gyldige planer ved periodeslutt pr. 31.12.</t>
  </si>
  <si>
    <t>Antall barn i familie-hjem *</t>
  </si>
  <si>
    <r>
      <t>* Tall for</t>
    </r>
    <r>
      <rPr>
        <i/>
        <sz val="11"/>
        <color rgb="FF000000"/>
        <rFont val="Arial"/>
        <family val="2"/>
      </rPr>
      <t xml:space="preserve"> Antall barn i familiehjem</t>
    </r>
    <r>
      <rPr>
        <sz val="11"/>
        <color rgb="FF000000"/>
        <rFont val="Arial"/>
        <family val="2"/>
      </rPr>
      <t xml:space="preserve"> er blitt rettet 23.02.2017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</si>
</sst>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0.0&quot; &quot;%"/>
    <numFmt numFmtId="165" formatCode="0&quot; &quot;%"/>
    <numFmt numFmtId="166" formatCode="#,##0;&quot;-&quot;#,##0"/>
    <numFmt numFmtId="167" formatCode="&quot; &quot;#,##0.00&quot; &quot;;&quot; (&quot;#,##0.00&quot;)&quot;;&quot; -&quot;00&quot; &quot;;&quot; &quot;@&quot; &quot;"/>
    <numFmt numFmtId="168" formatCode="0.0\ %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0.0"/>
    <numFmt numFmtId="172" formatCode="_(* #,##0.00_);_(* \(#,##0.00\);_(* &quot;-&quot;??_);_(@_)"/>
    <numFmt numFmtId="173" formatCode="0%"/>
  </numFmts>
  <fonts count="4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rgb="FF00000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sz val="11"/>
      <name val="Arial"/>
      <family val="2"/>
    </font>
    <font>
      <i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27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165" fontId="5" fillId="0" borderId="0" applyFont="0" applyFill="0" applyBorder="0" applyAlignment="0" applyProtection="0"/>
    <xf numFmtId="0" fontId="6" fillId="0" borderId="0" applyNumberFormat="0" applyBorder="0" applyProtection="0"/>
    <xf numFmtId="166" fontId="5" fillId="0" borderId="0" applyFont="0" applyFill="0" applyBorder="0" applyAlignment="0" applyProtection="0"/>
    <xf numFmtId="0" fontId="4" fillId="0" borderId="0"/>
    <xf numFmtId="0" fontId="12" fillId="0" borderId="0"/>
    <xf numFmtId="167" fontId="5" fillId="0" borderId="0" applyFont="0" applyFill="0" applyBorder="0" applyAlignment="0" applyProtection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25" fillId="0" borderId="0"/>
    <xf numFmtId="17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73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/>
    <xf numFmtId="9" fontId="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39" fillId="0" borderId="0"/>
  </cellStyleXfs>
  <cellXfs count="658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6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wrapText="1"/>
    </xf>
    <xf numFmtId="3" fontId="7" fillId="0" borderId="8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wrapText="1"/>
    </xf>
    <xf numFmtId="3" fontId="8" fillId="0" borderId="1" xfId="0" applyNumberFormat="1" applyFont="1" applyBorder="1" applyAlignment="1">
      <alignment horizontal="center"/>
    </xf>
    <xf numFmtId="3" fontId="8" fillId="0" borderId="0" xfId="0" applyNumberFormat="1" applyFont="1"/>
    <xf numFmtId="3" fontId="8" fillId="0" borderId="1" xfId="0" applyNumberFormat="1" applyFont="1" applyBorder="1"/>
    <xf numFmtId="3" fontId="8" fillId="0" borderId="16" xfId="0" applyNumberFormat="1" applyFont="1" applyBorder="1"/>
    <xf numFmtId="0" fontId="8" fillId="0" borderId="2" xfId="0" applyFont="1" applyFill="1" applyBorder="1" applyAlignment="1">
      <alignment wrapText="1"/>
    </xf>
    <xf numFmtId="3" fontId="11" fillId="0" borderId="0" xfId="0" applyNumberFormat="1" applyFont="1" applyFill="1" applyAlignment="1">
      <alignment horizontal="left" vertical="center"/>
    </xf>
    <xf numFmtId="3" fontId="8" fillId="0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left" vertical="center"/>
    </xf>
    <xf numFmtId="3" fontId="8" fillId="0" borderId="1" xfId="0" applyNumberFormat="1" applyFont="1" applyFill="1" applyBorder="1" applyAlignment="1">
      <alignment horizontal="center" wrapText="1"/>
    </xf>
    <xf numFmtId="3" fontId="8" fillId="0" borderId="2" xfId="0" applyNumberFormat="1" applyFont="1" applyFill="1" applyBorder="1" applyAlignment="1">
      <alignment horizontal="center" wrapText="1"/>
    </xf>
    <xf numFmtId="3" fontId="8" fillId="0" borderId="3" xfId="0" applyNumberFormat="1" applyFont="1" applyFill="1" applyBorder="1" applyAlignment="1">
      <alignment horizontal="center" wrapText="1"/>
    </xf>
    <xf numFmtId="3" fontId="8" fillId="0" borderId="4" xfId="0" applyNumberFormat="1" applyFont="1" applyFill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/>
    </xf>
    <xf numFmtId="3" fontId="8" fillId="0" borderId="12" xfId="0" applyNumberFormat="1" applyFont="1" applyFill="1" applyBorder="1"/>
    <xf numFmtId="3" fontId="8" fillId="0" borderId="14" xfId="0" applyNumberFormat="1" applyFont="1" applyFill="1" applyBorder="1"/>
    <xf numFmtId="3" fontId="8" fillId="0" borderId="19" xfId="0" applyNumberFormat="1" applyFont="1" applyFill="1" applyBorder="1"/>
    <xf numFmtId="3" fontId="8" fillId="0" borderId="20" xfId="0" applyNumberFormat="1" applyFont="1" applyFill="1" applyBorder="1"/>
    <xf numFmtId="3" fontId="8" fillId="0" borderId="5" xfId="0" applyNumberFormat="1" applyFont="1" applyFill="1" applyBorder="1"/>
    <xf numFmtId="3" fontId="8" fillId="0" borderId="17" xfId="0" applyNumberFormat="1" applyFont="1" applyBorder="1"/>
    <xf numFmtId="3" fontId="8" fillId="0" borderId="18" xfId="0" applyNumberFormat="1" applyFont="1" applyFill="1" applyBorder="1" applyAlignment="1">
      <alignment horizontal="center" wrapText="1"/>
    </xf>
    <xf numFmtId="0" fontId="14" fillId="0" borderId="0" xfId="0" applyFont="1"/>
    <xf numFmtId="3" fontId="7" fillId="4" borderId="0" xfId="0" applyNumberFormat="1" applyFont="1" applyFill="1" applyAlignment="1"/>
    <xf numFmtId="3" fontId="7" fillId="4" borderId="0" xfId="0" applyNumberFormat="1" applyFont="1" applyFill="1"/>
    <xf numFmtId="3" fontId="7" fillId="6" borderId="0" xfId="0" applyNumberFormat="1" applyFont="1" applyFill="1" applyAlignment="1">
      <alignment horizontal="left"/>
    </xf>
    <xf numFmtId="3" fontId="7" fillId="6" borderId="0" xfId="0" applyNumberFormat="1" applyFont="1" applyFill="1"/>
    <xf numFmtId="3" fontId="16" fillId="6" borderId="0" xfId="0" applyNumberFormat="1" applyFont="1" applyFill="1"/>
    <xf numFmtId="3" fontId="17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7" fillId="0" borderId="49" xfId="0" applyNumberFormat="1" applyFont="1" applyBorder="1"/>
    <xf numFmtId="3" fontId="7" fillId="0" borderId="51" xfId="0" applyNumberFormat="1" applyFont="1" applyBorder="1"/>
    <xf numFmtId="3" fontId="8" fillId="0" borderId="2" xfId="0" applyNumberFormat="1" applyFont="1" applyFill="1" applyBorder="1" applyAlignment="1">
      <alignment wrapText="1"/>
    </xf>
    <xf numFmtId="3" fontId="7" fillId="0" borderId="0" xfId="0" applyNumberFormat="1" applyFont="1" applyAlignment="1"/>
    <xf numFmtId="3" fontId="8" fillId="0" borderId="15" xfId="0" applyNumberFormat="1" applyFont="1" applyBorder="1" applyAlignment="1">
      <alignment horizontal="center" wrapText="1"/>
    </xf>
    <xf numFmtId="3" fontId="19" fillId="0" borderId="0" xfId="0" applyNumberFormat="1" applyFont="1" applyAlignment="1">
      <alignment horizontal="left"/>
    </xf>
    <xf numFmtId="3" fontId="19" fillId="0" borderId="0" xfId="0" applyNumberFormat="1" applyFont="1" applyAlignment="1">
      <alignment horizontal="center" wrapText="1"/>
    </xf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3" fontId="7" fillId="0" borderId="32" xfId="0" applyNumberFormat="1" applyFont="1" applyBorder="1"/>
    <xf numFmtId="3" fontId="7" fillId="0" borderId="28" xfId="0" applyNumberFormat="1" applyFont="1" applyBorder="1"/>
    <xf numFmtId="3" fontId="7" fillId="0" borderId="33" xfId="0" applyNumberFormat="1" applyFont="1" applyBorder="1"/>
    <xf numFmtId="3" fontId="7" fillId="0" borderId="35" xfId="0" applyNumberFormat="1" applyFont="1" applyBorder="1"/>
    <xf numFmtId="3" fontId="7" fillId="0" borderId="36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7" fillId="0" borderId="1" xfId="0" applyNumberFormat="1" applyFont="1" applyBorder="1"/>
    <xf numFmtId="3" fontId="7" fillId="0" borderId="16" xfId="0" applyNumberFormat="1" applyFont="1" applyBorder="1"/>
    <xf numFmtId="3" fontId="7" fillId="0" borderId="15" xfId="0" applyNumberFormat="1" applyFont="1" applyBorder="1"/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Fill="1" applyBorder="1" applyAlignment="1">
      <alignment wrapText="1"/>
    </xf>
    <xf numFmtId="3" fontId="8" fillId="0" borderId="30" xfId="0" applyNumberFormat="1" applyFont="1" applyBorder="1"/>
    <xf numFmtId="3" fontId="8" fillId="0" borderId="31" xfId="0" applyNumberFormat="1" applyFont="1" applyBorder="1"/>
    <xf numFmtId="3" fontId="8" fillId="0" borderId="32" xfId="0" applyNumberFormat="1" applyFont="1" applyBorder="1" applyAlignment="1">
      <alignment horizontal="center"/>
    </xf>
    <xf numFmtId="3" fontId="8" fillId="0" borderId="34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28" xfId="0" applyNumberFormat="1" applyFont="1" applyFill="1" applyBorder="1" applyAlignment="1">
      <alignment wrapText="1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Fill="1" applyBorder="1" applyAlignment="1">
      <alignment wrapText="1"/>
    </xf>
    <xf numFmtId="3" fontId="7" fillId="0" borderId="23" xfId="0" applyNumberFormat="1" applyFont="1" applyFill="1" applyBorder="1" applyAlignment="1">
      <alignment wrapText="1"/>
    </xf>
    <xf numFmtId="3" fontId="7" fillId="0" borderId="2" xfId="0" applyNumberFormat="1" applyFont="1" applyFill="1" applyBorder="1" applyAlignment="1">
      <alignment wrapText="1"/>
    </xf>
    <xf numFmtId="3" fontId="7" fillId="0" borderId="54" xfId="0" applyNumberFormat="1" applyFont="1" applyBorder="1"/>
    <xf numFmtId="3" fontId="7" fillId="0" borderId="50" xfId="0" applyNumberFormat="1" applyFont="1" applyBorder="1"/>
    <xf numFmtId="3" fontId="7" fillId="0" borderId="42" xfId="0" applyNumberFormat="1" applyFont="1" applyBorder="1"/>
    <xf numFmtId="3" fontId="7" fillId="0" borderId="52" xfId="0" applyNumberFormat="1" applyFont="1" applyBorder="1"/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21" fillId="0" borderId="6" xfId="0" applyFont="1" applyFill="1" applyBorder="1" applyAlignment="1">
      <alignment horizontal="center"/>
    </xf>
    <xf numFmtId="0" fontId="21" fillId="0" borderId="7" xfId="0" applyFont="1" applyFill="1" applyBorder="1" applyAlignment="1">
      <alignment wrapText="1"/>
    </xf>
    <xf numFmtId="0" fontId="21" fillId="0" borderId="8" xfId="0" applyFont="1" applyFill="1" applyBorder="1" applyAlignment="1">
      <alignment horizontal="center"/>
    </xf>
    <xf numFmtId="0" fontId="21" fillId="0" borderId="9" xfId="0" applyFont="1" applyFill="1" applyBorder="1" applyAlignment="1">
      <alignment wrapText="1"/>
    </xf>
    <xf numFmtId="0" fontId="21" fillId="0" borderId="10" xfId="0" applyFont="1" applyFill="1" applyBorder="1" applyAlignment="1">
      <alignment horizontal="center"/>
    </xf>
    <xf numFmtId="0" fontId="21" fillId="0" borderId="11" xfId="0" applyFont="1" applyFill="1" applyBorder="1" applyAlignment="1">
      <alignment wrapText="1"/>
    </xf>
    <xf numFmtId="0" fontId="16" fillId="0" borderId="0" xfId="0" applyFont="1"/>
    <xf numFmtId="0" fontId="16" fillId="0" borderId="29" xfId="0" applyFont="1" applyBorder="1" applyAlignment="1">
      <alignment horizontal="center"/>
    </xf>
    <xf numFmtId="0" fontId="16" fillId="0" borderId="30" xfId="0" applyFont="1" applyFill="1" applyBorder="1" applyAlignment="1">
      <alignment wrapText="1"/>
    </xf>
    <xf numFmtId="0" fontId="16" fillId="0" borderId="13" xfId="0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Fill="1" applyBorder="1" applyAlignment="1">
      <alignment wrapText="1"/>
    </xf>
    <xf numFmtId="0" fontId="16" fillId="0" borderId="30" xfId="0" applyFont="1" applyBorder="1"/>
    <xf numFmtId="0" fontId="21" fillId="4" borderId="0" xfId="0" applyFont="1" applyFill="1" applyAlignment="1"/>
    <xf numFmtId="0" fontId="21" fillId="4" borderId="0" xfId="0" applyFont="1" applyFill="1"/>
    <xf numFmtId="0" fontId="21" fillId="5" borderId="0" xfId="0" applyFont="1" applyFill="1" applyAlignment="1"/>
    <xf numFmtId="0" fontId="21" fillId="5" borderId="0" xfId="0" applyFont="1" applyFill="1"/>
    <xf numFmtId="0" fontId="16" fillId="0" borderId="43" xfId="0" applyFont="1" applyBorder="1" applyAlignment="1">
      <alignment horizontal="left" vertical="center"/>
    </xf>
    <xf numFmtId="0" fontId="16" fillId="0" borderId="45" xfId="0" applyFont="1" applyBorder="1" applyAlignment="1">
      <alignment horizontal="center" wrapText="1"/>
    </xf>
    <xf numFmtId="0" fontId="16" fillId="0" borderId="43" xfId="0" applyFont="1" applyBorder="1" applyAlignment="1">
      <alignment horizontal="left"/>
    </xf>
    <xf numFmtId="0" fontId="16" fillId="0" borderId="45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16" fillId="0" borderId="0" xfId="0" applyFont="1" applyFill="1" applyAlignment="1">
      <alignment horizontal="center" wrapText="1"/>
    </xf>
    <xf numFmtId="0" fontId="21" fillId="0" borderId="47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2" fontId="21" fillId="0" borderId="0" xfId="0" applyNumberFormat="1" applyFont="1"/>
    <xf numFmtId="0" fontId="16" fillId="0" borderId="12" xfId="0" applyFont="1" applyBorder="1"/>
    <xf numFmtId="0" fontId="16" fillId="0" borderId="0" xfId="0" applyFont="1" applyFill="1"/>
    <xf numFmtId="2" fontId="16" fillId="0" borderId="0" xfId="0" applyNumberFormat="1" applyFont="1"/>
    <xf numFmtId="0" fontId="16" fillId="0" borderId="1" xfId="0" applyFont="1" applyBorder="1"/>
    <xf numFmtId="0" fontId="21" fillId="0" borderId="28" xfId="0" applyFont="1" applyBorder="1" applyAlignment="1">
      <alignment horizontal="center"/>
    </xf>
    <xf numFmtId="0" fontId="21" fillId="0" borderId="28" xfId="0" applyFont="1" applyFill="1" applyBorder="1" applyAlignment="1">
      <alignment wrapText="1"/>
    </xf>
    <xf numFmtId="169" fontId="21" fillId="0" borderId="28" xfId="0" applyNumberFormat="1" applyFont="1" applyBorder="1"/>
    <xf numFmtId="170" fontId="21" fillId="0" borderId="28" xfId="1" applyNumberFormat="1" applyFont="1" applyBorder="1"/>
    <xf numFmtId="0" fontId="21" fillId="0" borderId="28" xfId="0" applyFont="1" applyBorder="1"/>
    <xf numFmtId="0" fontId="21" fillId="0" borderId="39" xfId="0" applyFont="1" applyBorder="1" applyAlignment="1">
      <alignment horizontal="center"/>
    </xf>
    <xf numFmtId="0" fontId="21" fillId="0" borderId="39" xfId="0" applyFont="1" applyFill="1" applyBorder="1" applyAlignment="1">
      <alignment wrapText="1"/>
    </xf>
    <xf numFmtId="0" fontId="21" fillId="0" borderId="39" xfId="0" applyFont="1" applyBorder="1"/>
    <xf numFmtId="170" fontId="21" fillId="0" borderId="39" xfId="1" applyNumberFormat="1" applyFont="1" applyBorder="1"/>
    <xf numFmtId="169" fontId="16" fillId="0" borderId="30" xfId="0" applyNumberFormat="1" applyFont="1" applyBorder="1"/>
    <xf numFmtId="170" fontId="16" fillId="0" borderId="30" xfId="1" applyNumberFormat="1" applyFont="1" applyBorder="1"/>
    <xf numFmtId="170" fontId="16" fillId="0" borderId="31" xfId="1" applyNumberFormat="1" applyFont="1" applyBorder="1"/>
    <xf numFmtId="0" fontId="21" fillId="0" borderId="32" xfId="0" applyFont="1" applyBorder="1" applyAlignment="1">
      <alignment horizontal="center"/>
    </xf>
    <xf numFmtId="170" fontId="21" fillId="0" borderId="33" xfId="1" applyNumberFormat="1" applyFont="1" applyBorder="1"/>
    <xf numFmtId="0" fontId="21" fillId="0" borderId="34" xfId="0" applyFont="1" applyBorder="1" applyAlignment="1">
      <alignment horizontal="center"/>
    </xf>
    <xf numFmtId="0" fontId="21" fillId="0" borderId="35" xfId="0" applyFont="1" applyFill="1" applyBorder="1" applyAlignment="1">
      <alignment wrapText="1"/>
    </xf>
    <xf numFmtId="0" fontId="21" fillId="0" borderId="35" xfId="0" applyFont="1" applyBorder="1"/>
    <xf numFmtId="170" fontId="21" fillId="0" borderId="35" xfId="1" applyNumberFormat="1" applyFont="1" applyBorder="1"/>
    <xf numFmtId="170" fontId="21" fillId="0" borderId="36" xfId="1" applyNumberFormat="1" applyFont="1" applyBorder="1"/>
    <xf numFmtId="1" fontId="21" fillId="0" borderId="35" xfId="0" applyNumberFormat="1" applyFont="1" applyBorder="1"/>
    <xf numFmtId="0" fontId="24" fillId="0" borderId="0" xfId="0" applyFont="1" applyAlignment="1">
      <alignment horizontal="left"/>
    </xf>
    <xf numFmtId="0" fontId="16" fillId="0" borderId="14" xfId="0" applyFont="1" applyBorder="1"/>
    <xf numFmtId="0" fontId="16" fillId="0" borderId="24" xfId="0" applyFont="1" applyBorder="1"/>
    <xf numFmtId="164" fontId="16" fillId="0" borderId="24" xfId="2" applyNumberFormat="1" applyFont="1" applyBorder="1"/>
    <xf numFmtId="0" fontId="16" fillId="0" borderId="16" xfId="0" applyFont="1" applyBorder="1"/>
    <xf numFmtId="0" fontId="16" fillId="0" borderId="15" xfId="0" applyFont="1" applyBorder="1"/>
    <xf numFmtId="0" fontId="16" fillId="0" borderId="17" xfId="0" applyFont="1" applyBorder="1"/>
    <xf numFmtId="164" fontId="16" fillId="0" borderId="17" xfId="2" applyNumberFormat="1" applyFont="1" applyBorder="1"/>
    <xf numFmtId="0" fontId="21" fillId="0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16" xfId="0" applyFont="1" applyBorder="1"/>
    <xf numFmtId="0" fontId="21" fillId="0" borderId="15" xfId="0" applyFont="1" applyBorder="1"/>
    <xf numFmtId="0" fontId="21" fillId="0" borderId="17" xfId="0" applyFont="1" applyBorder="1"/>
    <xf numFmtId="164" fontId="21" fillId="0" borderId="17" xfId="2" applyNumberFormat="1" applyFont="1" applyBorder="1"/>
    <xf numFmtId="3" fontId="15" fillId="0" borderId="0" xfId="0" applyNumberFormat="1" applyFont="1"/>
    <xf numFmtId="0" fontId="21" fillId="0" borderId="1" xfId="0" applyFont="1" applyBorder="1" applyAlignment="1">
      <alignment horizontal="center"/>
    </xf>
    <xf numFmtId="0" fontId="21" fillId="0" borderId="12" xfId="0" applyFont="1" applyBorder="1"/>
    <xf numFmtId="0" fontId="21" fillId="0" borderId="13" xfId="0" applyFont="1" applyBorder="1"/>
    <xf numFmtId="0" fontId="21" fillId="0" borderId="14" xfId="0" applyFont="1" applyBorder="1"/>
    <xf numFmtId="0" fontId="21" fillId="0" borderId="24" xfId="0" applyFont="1" applyBorder="1"/>
    <xf numFmtId="164" fontId="21" fillId="0" borderId="24" xfId="2" applyNumberFormat="1" applyFont="1" applyBorder="1"/>
    <xf numFmtId="3" fontId="7" fillId="0" borderId="0" xfId="0" applyNumberFormat="1" applyFont="1"/>
    <xf numFmtId="3" fontId="8" fillId="0" borderId="0" xfId="0" applyNumberFormat="1" applyFont="1"/>
    <xf numFmtId="0" fontId="21" fillId="0" borderId="0" xfId="0" applyFont="1"/>
    <xf numFmtId="0" fontId="16" fillId="0" borderId="0" xfId="0" applyFont="1"/>
    <xf numFmtId="0" fontId="21" fillId="0" borderId="2" xfId="0" applyFont="1" applyFill="1" applyBorder="1" applyAlignment="1">
      <alignment wrapText="1"/>
    </xf>
    <xf numFmtId="0" fontId="16" fillId="0" borderId="73" xfId="0" applyFont="1" applyBorder="1" applyAlignment="1">
      <alignment horizontal="center" wrapText="1"/>
    </xf>
    <xf numFmtId="1" fontId="21" fillId="0" borderId="28" xfId="0" applyNumberFormat="1" applyFont="1" applyBorder="1"/>
    <xf numFmtId="0" fontId="22" fillId="0" borderId="82" xfId="0" applyFont="1" applyBorder="1"/>
    <xf numFmtId="0" fontId="16" fillId="0" borderId="76" xfId="0" applyFont="1" applyBorder="1" applyAlignment="1">
      <alignment horizontal="center" wrapText="1"/>
    </xf>
    <xf numFmtId="3" fontId="7" fillId="0" borderId="34" xfId="0" applyNumberFormat="1" applyFont="1" applyFill="1" applyBorder="1"/>
    <xf numFmtId="0" fontId="13" fillId="3" borderId="90" xfId="0" applyFont="1" applyFill="1" applyBorder="1" applyAlignment="1">
      <alignment horizontal="right"/>
    </xf>
    <xf numFmtId="0" fontId="22" fillId="0" borderId="83" xfId="0" applyFont="1" applyBorder="1"/>
    <xf numFmtId="0" fontId="16" fillId="0" borderId="75" xfId="0" applyFont="1" applyBorder="1" applyAlignment="1">
      <alignment horizontal="center" wrapText="1"/>
    </xf>
    <xf numFmtId="0" fontId="7" fillId="0" borderId="66" xfId="0" applyFont="1" applyFill="1" applyBorder="1" applyAlignment="1">
      <alignment wrapText="1"/>
    </xf>
    <xf numFmtId="0" fontId="22" fillId="0" borderId="81" xfId="0" applyFont="1" applyBorder="1"/>
    <xf numFmtId="0" fontId="16" fillId="0" borderId="74" xfId="0" applyFont="1" applyBorder="1" applyAlignment="1">
      <alignment horizontal="center" wrapText="1"/>
    </xf>
    <xf numFmtId="3" fontId="7" fillId="0" borderId="0" xfId="0" applyNumberFormat="1" applyFont="1"/>
    <xf numFmtId="3" fontId="8" fillId="0" borderId="19" xfId="0" applyNumberFormat="1" applyFont="1" applyFill="1" applyBorder="1"/>
    <xf numFmtId="0" fontId="8" fillId="0" borderId="23" xfId="0" applyFont="1" applyFill="1" applyBorder="1" applyAlignment="1">
      <alignment wrapText="1"/>
    </xf>
    <xf numFmtId="3" fontId="7" fillId="0" borderId="28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21" fillId="0" borderId="0" xfId="0" applyFont="1"/>
    <xf numFmtId="0" fontId="21" fillId="0" borderId="7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28" xfId="0" applyFont="1" applyFill="1" applyBorder="1" applyAlignment="1">
      <alignment wrapText="1"/>
    </xf>
    <xf numFmtId="0" fontId="21" fillId="0" borderId="28" xfId="0" applyFont="1" applyBorder="1"/>
    <xf numFmtId="0" fontId="21" fillId="0" borderId="39" xfId="0" applyFont="1" applyFill="1" applyBorder="1" applyAlignment="1">
      <alignment wrapText="1"/>
    </xf>
    <xf numFmtId="0" fontId="21" fillId="0" borderId="39" xfId="0" applyFont="1" applyBorder="1"/>
    <xf numFmtId="0" fontId="21" fillId="0" borderId="35" xfId="0" applyFont="1" applyFill="1" applyBorder="1" applyAlignment="1">
      <alignment wrapText="1"/>
    </xf>
    <xf numFmtId="0" fontId="21" fillId="0" borderId="35" xfId="0" applyFont="1" applyBorder="1"/>
    <xf numFmtId="0" fontId="22" fillId="0" borderId="29" xfId="0" applyFont="1" applyBorder="1"/>
    <xf numFmtId="0" fontId="22" fillId="0" borderId="31" xfId="0" applyFont="1" applyBorder="1"/>
    <xf numFmtId="0" fontId="22" fillId="0" borderId="32" xfId="0" applyFont="1" applyBorder="1"/>
    <xf numFmtId="0" fontId="22" fillId="0" borderId="33" xfId="0" applyFont="1" applyBorder="1"/>
    <xf numFmtId="0" fontId="22" fillId="0" borderId="34" xfId="0" applyFont="1" applyBorder="1"/>
    <xf numFmtId="0" fontId="22" fillId="0" borderId="36" xfId="0" applyFont="1" applyBorder="1"/>
    <xf numFmtId="3" fontId="7" fillId="0" borderId="28" xfId="0" applyNumberFormat="1" applyFont="1" applyFill="1" applyBorder="1"/>
    <xf numFmtId="3" fontId="7" fillId="0" borderId="35" xfId="0" applyNumberFormat="1" applyFont="1" applyFill="1" applyBorder="1"/>
    <xf numFmtId="3" fontId="7" fillId="0" borderId="33" xfId="0" applyNumberFormat="1" applyFont="1" applyFill="1" applyBorder="1"/>
    <xf numFmtId="3" fontId="7" fillId="0" borderId="36" xfId="0" applyNumberFormat="1" applyFont="1" applyFill="1" applyBorder="1"/>
    <xf numFmtId="3" fontId="7" fillId="0" borderId="32" xfId="0" applyNumberFormat="1" applyFont="1" applyFill="1" applyBorder="1" applyAlignment="1">
      <alignment horizontal="center"/>
    </xf>
    <xf numFmtId="0" fontId="16" fillId="0" borderId="71" xfId="0" applyFont="1" applyBorder="1" applyAlignment="1">
      <alignment horizontal="center" wrapText="1"/>
    </xf>
    <xf numFmtId="0" fontId="16" fillId="0" borderId="70" xfId="0" applyFont="1" applyBorder="1" applyAlignment="1">
      <alignment horizontal="center" wrapText="1"/>
    </xf>
    <xf numFmtId="0" fontId="16" fillId="0" borderId="12" xfId="0" applyFont="1" applyBorder="1" applyAlignment="1">
      <alignment horizontal="center"/>
    </xf>
    <xf numFmtId="3" fontId="8" fillId="0" borderId="28" xfId="0" applyNumberFormat="1" applyFont="1" applyFill="1" applyBorder="1"/>
    <xf numFmtId="0" fontId="16" fillId="0" borderId="72" xfId="0" applyFont="1" applyBorder="1" applyAlignment="1">
      <alignment horizontal="center" wrapText="1"/>
    </xf>
    <xf numFmtId="0" fontId="21" fillId="0" borderId="80" xfId="0" applyFont="1" applyFill="1" applyBorder="1" applyAlignment="1">
      <alignment wrapText="1"/>
    </xf>
    <xf numFmtId="3" fontId="8" fillId="0" borderId="32" xfId="0" applyNumberFormat="1" applyFont="1" applyFill="1" applyBorder="1" applyAlignment="1">
      <alignment horizontal="center"/>
    </xf>
    <xf numFmtId="0" fontId="21" fillId="0" borderId="77" xfId="0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center"/>
    </xf>
    <xf numFmtId="0" fontId="21" fillId="0" borderId="68" xfId="0" applyFont="1" applyBorder="1" applyAlignment="1">
      <alignment horizontal="center"/>
    </xf>
    <xf numFmtId="0" fontId="21" fillId="0" borderId="79" xfId="0" applyFont="1" applyFill="1" applyBorder="1" applyAlignment="1">
      <alignment horizontal="center"/>
    </xf>
    <xf numFmtId="0" fontId="21" fillId="0" borderId="78" xfId="0" applyFont="1" applyFill="1" applyBorder="1" applyAlignment="1">
      <alignment horizontal="center"/>
    </xf>
    <xf numFmtId="3" fontId="25" fillId="0" borderId="0" xfId="113" applyNumberFormat="1" applyFont="1" applyBorder="1" applyAlignment="1" applyProtection="1">
      <alignment horizontal="right"/>
    </xf>
    <xf numFmtId="3" fontId="25" fillId="0" borderId="0" xfId="45" applyNumberFormat="1" applyFont="1" applyBorder="1" applyAlignment="1" applyProtection="1">
      <alignment horizontal="right"/>
    </xf>
    <xf numFmtId="3" fontId="7" fillId="0" borderId="32" xfId="0" applyNumberFormat="1" applyFont="1" applyFill="1" applyBorder="1"/>
    <xf numFmtId="3" fontId="7" fillId="0" borderId="82" xfId="0" applyNumberFormat="1" applyFont="1" applyFill="1" applyBorder="1"/>
    <xf numFmtId="0" fontId="7" fillId="0" borderId="35" xfId="0" applyFont="1" applyFill="1" applyBorder="1" applyAlignment="1">
      <alignment wrapText="1"/>
    </xf>
    <xf numFmtId="3" fontId="8" fillId="0" borderId="33" xfId="0" applyNumberFormat="1" applyFont="1" applyFill="1" applyBorder="1"/>
    <xf numFmtId="3" fontId="7" fillId="0" borderId="83" xfId="0" applyNumberFormat="1" applyFont="1" applyFill="1" applyBorder="1"/>
    <xf numFmtId="0" fontId="7" fillId="0" borderId="67" xfId="0" applyFont="1" applyFill="1" applyBorder="1" applyAlignment="1">
      <alignment wrapText="1"/>
    </xf>
    <xf numFmtId="3" fontId="7" fillId="0" borderId="34" xfId="0" applyNumberFormat="1" applyFont="1" applyFill="1" applyBorder="1" applyAlignment="1">
      <alignment horizontal="center"/>
    </xf>
    <xf numFmtId="0" fontId="13" fillId="3" borderId="91" xfId="0" applyFont="1" applyFill="1" applyBorder="1" applyAlignment="1">
      <alignment horizontal="right"/>
    </xf>
    <xf numFmtId="1" fontId="25" fillId="0" borderId="0" xfId="113" applyNumberFormat="1" applyFont="1" applyBorder="1"/>
    <xf numFmtId="1" fontId="25" fillId="0" borderId="0" xfId="45" applyNumberFormat="1" applyFont="1" applyBorder="1"/>
    <xf numFmtId="1" fontId="25" fillId="0" borderId="0" xfId="113" applyNumberFormat="1" applyFont="1" applyBorder="1"/>
    <xf numFmtId="1" fontId="25" fillId="0" borderId="0" xfId="45" applyNumberFormat="1" applyFont="1" applyBorder="1"/>
    <xf numFmtId="3" fontId="25" fillId="0" borderId="0" xfId="113" applyNumberFormat="1" applyFont="1" applyBorder="1" applyAlignment="1" applyProtection="1">
      <alignment horizontal="right"/>
    </xf>
    <xf numFmtId="3" fontId="25" fillId="0" borderId="0" xfId="45" applyNumberFormat="1" applyFont="1" applyBorder="1" applyAlignment="1" applyProtection="1">
      <alignment horizontal="right"/>
    </xf>
    <xf numFmtId="0" fontId="25" fillId="0" borderId="0" xfId="20" applyFont="1" applyBorder="1" applyProtection="1">
      <protection locked="0"/>
    </xf>
    <xf numFmtId="3" fontId="25" fillId="0" borderId="0" xfId="113" applyNumberFormat="1" applyFont="1" applyBorder="1" applyAlignment="1" applyProtection="1">
      <alignment horizontal="right"/>
    </xf>
    <xf numFmtId="3" fontId="25" fillId="0" borderId="0" xfId="54" applyNumberFormat="1" applyFont="1" applyBorder="1" applyAlignment="1" applyProtection="1">
      <alignment horizontal="right"/>
    </xf>
    <xf numFmtId="3" fontId="7" fillId="0" borderId="68" xfId="0" applyNumberFormat="1" applyFont="1" applyBorder="1" applyAlignment="1">
      <alignment horizontal="center"/>
    </xf>
    <xf numFmtId="3" fontId="7" fillId="0" borderId="39" xfId="0" applyNumberFormat="1" applyFont="1" applyFill="1" applyBorder="1" applyAlignment="1">
      <alignment wrapText="1"/>
    </xf>
    <xf numFmtId="3" fontId="7" fillId="0" borderId="39" xfId="0" applyNumberFormat="1" applyFont="1" applyBorder="1"/>
    <xf numFmtId="3" fontId="7" fillId="0" borderId="69" xfId="0" applyNumberFormat="1" applyFont="1" applyBorder="1"/>
    <xf numFmtId="3" fontId="7" fillId="0" borderId="40" xfId="0" applyNumberFormat="1" applyFont="1" applyBorder="1"/>
    <xf numFmtId="3" fontId="7" fillId="0" borderId="46" xfId="0" applyNumberFormat="1" applyFont="1" applyBorder="1"/>
    <xf numFmtId="3" fontId="7" fillId="0" borderId="48" xfId="0" applyNumberFormat="1" applyFont="1" applyBorder="1"/>
    <xf numFmtId="3" fontId="7" fillId="0" borderId="8" xfId="0" applyNumberFormat="1" applyFont="1" applyBorder="1"/>
    <xf numFmtId="3" fontId="7" fillId="0" borderId="41" xfId="0" applyNumberFormat="1" applyFont="1" applyBorder="1"/>
    <xf numFmtId="3" fontId="7" fillId="0" borderId="9" xfId="0" applyNumberFormat="1" applyFont="1" applyBorder="1"/>
    <xf numFmtId="3" fontId="7" fillId="0" borderId="10" xfId="0" applyNumberFormat="1" applyFont="1" applyBorder="1"/>
    <xf numFmtId="3" fontId="7" fillId="0" borderId="53" xfId="0" applyNumberFormat="1" applyFont="1" applyBorder="1"/>
    <xf numFmtId="3" fontId="7" fillId="0" borderId="11" xfId="0" applyNumberFormat="1" applyFont="1" applyBorder="1"/>
    <xf numFmtId="164" fontId="22" fillId="0" borderId="93" xfId="2" applyNumberFormat="1" applyFont="1" applyBorder="1"/>
    <xf numFmtId="164" fontId="22" fillId="0" borderId="26" xfId="2" applyNumberFormat="1" applyFont="1" applyBorder="1"/>
    <xf numFmtId="164" fontId="22" fillId="0" borderId="94" xfId="2" applyNumberFormat="1" applyFont="1" applyBorder="1"/>
    <xf numFmtId="169" fontId="21" fillId="0" borderId="39" xfId="0" applyNumberFormat="1" applyFont="1" applyBorder="1"/>
    <xf numFmtId="170" fontId="21" fillId="0" borderId="69" xfId="1" applyNumberFormat="1" applyFont="1" applyBorder="1"/>
    <xf numFmtId="0" fontId="21" fillId="0" borderId="29" xfId="0" applyFont="1" applyBorder="1"/>
    <xf numFmtId="0" fontId="21" fillId="0" borderId="30" xfId="0" applyFont="1" applyBorder="1"/>
    <xf numFmtId="171" fontId="21" fillId="0" borderId="30" xfId="0" applyNumberFormat="1" applyFont="1" applyBorder="1"/>
    <xf numFmtId="1" fontId="21" fillId="0" borderId="30" xfId="0" applyNumberFormat="1" applyFont="1" applyBorder="1"/>
    <xf numFmtId="0" fontId="30" fillId="0" borderId="0" xfId="0" applyFont="1"/>
    <xf numFmtId="1" fontId="30" fillId="0" borderId="0" xfId="0" applyNumberFormat="1" applyFont="1"/>
    <xf numFmtId="0" fontId="15" fillId="0" borderId="0" xfId="0" applyFont="1"/>
    <xf numFmtId="3" fontId="30" fillId="0" borderId="0" xfId="0" applyNumberFormat="1" applyFont="1" applyFill="1"/>
    <xf numFmtId="3" fontId="30" fillId="0" borderId="0" xfId="0" applyNumberFormat="1" applyFont="1"/>
    <xf numFmtId="171" fontId="21" fillId="0" borderId="31" xfId="0" applyNumberFormat="1" applyFont="1" applyBorder="1"/>
    <xf numFmtId="3" fontId="7" fillId="0" borderId="68" xfId="0" applyNumberFormat="1" applyFont="1" applyFill="1" applyBorder="1" applyAlignment="1">
      <alignment horizontal="center"/>
    </xf>
    <xf numFmtId="0" fontId="7" fillId="0" borderId="85" xfId="0" applyFont="1" applyFill="1" applyBorder="1" applyAlignment="1">
      <alignment wrapText="1"/>
    </xf>
    <xf numFmtId="3" fontId="7" fillId="0" borderId="68" xfId="0" applyNumberFormat="1" applyFont="1" applyFill="1" applyBorder="1"/>
    <xf numFmtId="3" fontId="7" fillId="0" borderId="69" xfId="0" applyNumberFormat="1" applyFont="1" applyFill="1" applyBorder="1"/>
    <xf numFmtId="3" fontId="7" fillId="0" borderId="39" xfId="0" applyNumberFormat="1" applyFont="1" applyFill="1" applyBorder="1"/>
    <xf numFmtId="3" fontId="7" fillId="0" borderId="69" xfId="0" applyNumberFormat="1" applyFont="1" applyFill="1" applyBorder="1" applyAlignment="1">
      <alignment horizontal="center"/>
    </xf>
    <xf numFmtId="3" fontId="7" fillId="0" borderId="86" xfId="0" applyNumberFormat="1" applyFont="1" applyFill="1" applyBorder="1"/>
    <xf numFmtId="3" fontId="8" fillId="0" borderId="29" xfId="0" applyNumberFormat="1" applyFont="1" applyFill="1" applyBorder="1" applyAlignment="1">
      <alignment horizontal="center"/>
    </xf>
    <xf numFmtId="3" fontId="8" fillId="0" borderId="30" xfId="0" applyNumberFormat="1" applyFont="1" applyFill="1" applyBorder="1"/>
    <xf numFmtId="3" fontId="8" fillId="0" borderId="31" xfId="0" applyNumberFormat="1" applyFont="1" applyFill="1" applyBorder="1"/>
    <xf numFmtId="3" fontId="8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wrapText="1"/>
    </xf>
    <xf numFmtId="3" fontId="7" fillId="0" borderId="0" xfId="0" applyNumberFormat="1" applyFont="1" applyBorder="1"/>
    <xf numFmtId="3" fontId="16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3" fontId="21" fillId="0" borderId="6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wrapText="1"/>
    </xf>
    <xf numFmtId="3" fontId="21" fillId="0" borderId="29" xfId="0" applyNumberFormat="1" applyFont="1" applyBorder="1"/>
    <xf numFmtId="3" fontId="21" fillId="0" borderId="30" xfId="0" applyNumberFormat="1" applyFont="1" applyBorder="1"/>
    <xf numFmtId="164" fontId="22" fillId="0" borderId="31" xfId="2" applyNumberFormat="1" applyFont="1" applyBorder="1"/>
    <xf numFmtId="3" fontId="21" fillId="0" borderId="8" xfId="0" applyNumberFormat="1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wrapText="1"/>
    </xf>
    <xf numFmtId="3" fontId="21" fillId="0" borderId="32" xfId="0" applyNumberFormat="1" applyFont="1" applyBorder="1"/>
    <xf numFmtId="3" fontId="21" fillId="0" borderId="28" xfId="0" applyNumberFormat="1" applyFont="1" applyBorder="1"/>
    <xf numFmtId="164" fontId="22" fillId="0" borderId="33" xfId="2" applyNumberFormat="1" applyFont="1" applyBorder="1"/>
    <xf numFmtId="3" fontId="21" fillId="0" borderId="10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wrapText="1"/>
    </xf>
    <xf numFmtId="3" fontId="21" fillId="0" borderId="34" xfId="0" applyNumberFormat="1" applyFont="1" applyBorder="1"/>
    <xf numFmtId="3" fontId="21" fillId="0" borderId="35" xfId="0" applyNumberFormat="1" applyFont="1" applyBorder="1"/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/>
    <xf numFmtId="3" fontId="16" fillId="0" borderId="20" xfId="0" applyNumberFormat="1" applyFont="1" applyBorder="1"/>
    <xf numFmtId="3" fontId="16" fillId="0" borderId="1" xfId="0" applyNumberFormat="1" applyFont="1" applyBorder="1" applyAlignment="1">
      <alignment horizontal="center"/>
    </xf>
    <xf numFmtId="3" fontId="21" fillId="0" borderId="32" xfId="0" applyNumberFormat="1" applyFont="1" applyBorder="1" applyAlignment="1">
      <alignment horizontal="center"/>
    </xf>
    <xf numFmtId="3" fontId="21" fillId="0" borderId="34" xfId="0" applyNumberFormat="1" applyFont="1" applyBorder="1" applyAlignment="1">
      <alignment horizontal="center"/>
    </xf>
    <xf numFmtId="0" fontId="31" fillId="0" borderId="0" xfId="0" applyFont="1" applyFill="1" applyAlignment="1"/>
    <xf numFmtId="0" fontId="31" fillId="0" borderId="0" xfId="0" applyFont="1" applyFill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lef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32" fillId="0" borderId="21" xfId="0" applyFont="1" applyBorder="1" applyAlignment="1">
      <alignment horizontal="center" wrapText="1"/>
    </xf>
    <xf numFmtId="0" fontId="32" fillId="0" borderId="18" xfId="0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1" fillId="0" borderId="6" xfId="0" applyFont="1" applyFill="1" applyBorder="1" applyAlignment="1">
      <alignment horizontal="center"/>
    </xf>
    <xf numFmtId="0" fontId="31" fillId="0" borderId="7" xfId="0" applyFont="1" applyFill="1" applyBorder="1" applyAlignment="1">
      <alignment wrapText="1"/>
    </xf>
    <xf numFmtId="164" fontId="34" fillId="0" borderId="31" xfId="2" applyNumberFormat="1" applyFont="1" applyFill="1" applyBorder="1"/>
    <xf numFmtId="0" fontId="31" fillId="0" borderId="8" xfId="0" applyFont="1" applyFill="1" applyBorder="1" applyAlignment="1">
      <alignment horizontal="center"/>
    </xf>
    <xf numFmtId="0" fontId="31" fillId="0" borderId="9" xfId="0" applyFont="1" applyFill="1" applyBorder="1" applyAlignment="1">
      <alignment wrapText="1"/>
    </xf>
    <xf numFmtId="164" fontId="34" fillId="0" borderId="33" xfId="2" applyNumberFormat="1" applyFont="1" applyFill="1" applyBorder="1"/>
    <xf numFmtId="0" fontId="33" fillId="0" borderId="0" xfId="20" applyFont="1" applyFill="1" applyBorder="1" applyProtection="1">
      <protection locked="0"/>
    </xf>
    <xf numFmtId="3" fontId="33" fillId="0" borderId="0" xfId="45" applyNumberFormat="1" applyFont="1" applyBorder="1" applyAlignment="1" applyProtection="1">
      <alignment horizontal="right"/>
    </xf>
    <xf numFmtId="3" fontId="33" fillId="0" borderId="0" xfId="113" applyNumberFormat="1" applyFont="1" applyBorder="1" applyAlignment="1" applyProtection="1">
      <alignment horizontal="right"/>
    </xf>
    <xf numFmtId="0" fontId="31" fillId="0" borderId="10" xfId="0" applyFont="1" applyFill="1" applyBorder="1" applyAlignment="1">
      <alignment horizontal="center"/>
    </xf>
    <xf numFmtId="0" fontId="31" fillId="0" borderId="11" xfId="0" applyFont="1" applyFill="1" applyBorder="1" applyAlignment="1">
      <alignment wrapText="1"/>
    </xf>
    <xf numFmtId="164" fontId="34" fillId="0" borderId="36" xfId="2" applyNumberFormat="1" applyFont="1" applyFill="1" applyBorder="1"/>
    <xf numFmtId="0" fontId="32" fillId="0" borderId="0" xfId="0" applyFont="1"/>
    <xf numFmtId="0" fontId="32" fillId="0" borderId="29" xfId="0" applyFont="1" applyBorder="1" applyAlignment="1">
      <alignment horizontal="center"/>
    </xf>
    <xf numFmtId="0" fontId="32" fillId="0" borderId="30" xfId="0" applyFont="1" applyFill="1" applyBorder="1" applyAlignment="1">
      <alignment horizontal="left"/>
    </xf>
    <xf numFmtId="0" fontId="32" fillId="0" borderId="68" xfId="0" applyFont="1" applyBorder="1" applyAlignment="1">
      <alignment horizontal="center"/>
    </xf>
    <xf numFmtId="0" fontId="31" fillId="0" borderId="39" xfId="0" applyFont="1" applyFill="1" applyBorder="1" applyAlignment="1">
      <alignment wrapText="1"/>
    </xf>
    <xf numFmtId="1" fontId="31" fillId="0" borderId="39" xfId="0" applyNumberFormat="1" applyFont="1" applyBorder="1"/>
    <xf numFmtId="164" fontId="31" fillId="0" borderId="39" xfId="2" applyNumberFormat="1" applyFont="1" applyBorder="1"/>
    <xf numFmtId="0" fontId="31" fillId="0" borderId="39" xfId="0" applyFont="1" applyBorder="1"/>
    <xf numFmtId="164" fontId="31" fillId="0" borderId="69" xfId="2" applyNumberFormat="1" applyFont="1" applyBorder="1"/>
    <xf numFmtId="0" fontId="32" fillId="0" borderId="32" xfId="0" applyFont="1" applyBorder="1" applyAlignment="1">
      <alignment horizontal="center"/>
    </xf>
    <xf numFmtId="0" fontId="31" fillId="0" borderId="28" xfId="0" applyFont="1" applyFill="1" applyBorder="1" applyAlignment="1">
      <alignment wrapText="1"/>
    </xf>
    <xf numFmtId="1" fontId="31" fillId="0" borderId="28" xfId="0" applyNumberFormat="1" applyFont="1" applyBorder="1"/>
    <xf numFmtId="0" fontId="31" fillId="0" borderId="28" xfId="0" applyFont="1" applyBorder="1"/>
    <xf numFmtId="168" fontId="35" fillId="3" borderId="28" xfId="2" applyNumberFormat="1" applyFont="1" applyFill="1" applyBorder="1" applyAlignment="1">
      <alignment horizontal="right" vertical="center"/>
    </xf>
    <xf numFmtId="164" fontId="31" fillId="0" borderId="33" xfId="2" applyNumberFormat="1" applyFont="1" applyBorder="1"/>
    <xf numFmtId="0" fontId="32" fillId="0" borderId="34" xfId="0" applyFont="1" applyBorder="1" applyAlignment="1">
      <alignment horizontal="center"/>
    </xf>
    <xf numFmtId="0" fontId="31" fillId="0" borderId="35" xfId="0" applyFont="1" applyFill="1" applyBorder="1" applyAlignment="1">
      <alignment wrapText="1"/>
    </xf>
    <xf numFmtId="1" fontId="31" fillId="0" borderId="35" xfId="0" applyNumberFormat="1" applyFont="1" applyBorder="1"/>
    <xf numFmtId="0" fontId="31" fillId="0" borderId="35" xfId="0" applyFont="1" applyBorder="1"/>
    <xf numFmtId="164" fontId="31" fillId="0" borderId="35" xfId="2" applyNumberFormat="1" applyFont="1" applyBorder="1"/>
    <xf numFmtId="164" fontId="31" fillId="0" borderId="36" xfId="2" applyNumberFormat="1" applyFont="1" applyBorder="1"/>
    <xf numFmtId="0" fontId="32" fillId="0" borderId="63" xfId="0" applyFont="1" applyBorder="1" applyAlignment="1">
      <alignment horizontal="center" wrapText="1"/>
    </xf>
    <xf numFmtId="0" fontId="32" fillId="0" borderId="87" xfId="0" applyFont="1" applyBorder="1" applyAlignment="1">
      <alignment horizontal="center" wrapText="1"/>
    </xf>
    <xf numFmtId="3" fontId="21" fillId="4" borderId="0" xfId="0" applyNumberFormat="1" applyFont="1" applyFill="1" applyAlignment="1"/>
    <xf numFmtId="3" fontId="21" fillId="4" borderId="0" xfId="0" applyNumberFormat="1" applyFont="1" applyFill="1"/>
    <xf numFmtId="3" fontId="21" fillId="0" borderId="0" xfId="0" applyNumberFormat="1" applyFont="1"/>
    <xf numFmtId="3" fontId="21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left"/>
    </xf>
    <xf numFmtId="3" fontId="21" fillId="6" borderId="0" xfId="0" applyNumberFormat="1" applyFont="1" applyFill="1" applyAlignment="1">
      <alignment horizontal="left"/>
    </xf>
    <xf numFmtId="3" fontId="21" fillId="6" borderId="0" xfId="0" applyNumberFormat="1" applyFont="1" applyFill="1"/>
    <xf numFmtId="3" fontId="21" fillId="6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 wrapText="1"/>
    </xf>
    <xf numFmtId="3" fontId="16" fillId="0" borderId="18" xfId="0" applyNumberFormat="1" applyFont="1" applyBorder="1" applyAlignment="1">
      <alignment horizontal="center" wrapText="1"/>
    </xf>
    <xf numFmtId="3" fontId="16" fillId="0" borderId="21" xfId="0" applyNumberFormat="1" applyFont="1" applyBorder="1" applyAlignment="1">
      <alignment horizontal="center" wrapText="1"/>
    </xf>
    <xf numFmtId="3" fontId="16" fillId="0" borderId="64" xfId="0" applyNumberFormat="1" applyFont="1" applyBorder="1" applyAlignment="1">
      <alignment horizontal="center" wrapText="1"/>
    </xf>
    <xf numFmtId="3" fontId="16" fillId="0" borderId="37" xfId="0" applyNumberFormat="1" applyFont="1" applyBorder="1" applyAlignment="1">
      <alignment horizontal="center" wrapText="1"/>
    </xf>
    <xf numFmtId="3" fontId="16" fillId="0" borderId="38" xfId="0" applyNumberFormat="1" applyFont="1" applyBorder="1" applyAlignment="1">
      <alignment horizontal="center" wrapText="1"/>
    </xf>
    <xf numFmtId="3" fontId="16" fillId="0" borderId="63" xfId="0" applyNumberFormat="1" applyFont="1" applyBorder="1" applyAlignment="1">
      <alignment horizontal="center" wrapText="1"/>
    </xf>
    <xf numFmtId="3" fontId="21" fillId="0" borderId="31" xfId="0" applyNumberFormat="1" applyFont="1" applyBorder="1"/>
    <xf numFmtId="3" fontId="21" fillId="0" borderId="58" xfId="0" applyNumberFormat="1" applyFont="1" applyBorder="1"/>
    <xf numFmtId="3" fontId="21" fillId="0" borderId="57" xfId="0" applyNumberFormat="1" applyFont="1" applyBorder="1" applyAlignment="1">
      <alignment horizontal="center"/>
    </xf>
    <xf numFmtId="3" fontId="21" fillId="0" borderId="33" xfId="0" applyNumberFormat="1" applyFont="1" applyBorder="1"/>
    <xf numFmtId="3" fontId="21" fillId="0" borderId="60" xfId="0" applyNumberFormat="1" applyFont="1" applyFill="1" applyBorder="1"/>
    <xf numFmtId="3" fontId="21" fillId="0" borderId="59" xfId="0" applyNumberFormat="1" applyFont="1" applyFill="1" applyBorder="1" applyAlignment="1">
      <alignment horizontal="center"/>
    </xf>
    <xf numFmtId="3" fontId="21" fillId="0" borderId="60" xfId="0" applyNumberFormat="1" applyFont="1" applyBorder="1"/>
    <xf numFmtId="3" fontId="21" fillId="0" borderId="59" xfId="0" applyNumberFormat="1" applyFont="1" applyBorder="1" applyAlignment="1">
      <alignment horizontal="center"/>
    </xf>
    <xf numFmtId="3" fontId="21" fillId="0" borderId="36" xfId="0" applyNumberFormat="1" applyFont="1" applyBorder="1"/>
    <xf numFmtId="3" fontId="21" fillId="0" borderId="62" xfId="0" applyNumberFormat="1" applyFont="1" applyBorder="1"/>
    <xf numFmtId="3" fontId="21" fillId="0" borderId="61" xfId="0" applyNumberFormat="1" applyFont="1" applyBorder="1" applyAlignment="1">
      <alignment horizontal="center"/>
    </xf>
    <xf numFmtId="3" fontId="16" fillId="0" borderId="2" xfId="0" applyNumberFormat="1" applyFont="1" applyFill="1" applyBorder="1" applyAlignment="1">
      <alignment wrapText="1"/>
    </xf>
    <xf numFmtId="3" fontId="16" fillId="0" borderId="19" xfId="0" applyNumberFormat="1" applyFont="1" applyBorder="1"/>
    <xf numFmtId="3" fontId="16" fillId="0" borderId="0" xfId="0" applyNumberFormat="1" applyFont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21" fillId="0" borderId="2" xfId="0" applyNumberFormat="1" applyFont="1" applyFill="1" applyBorder="1" applyAlignment="1">
      <alignment wrapText="1"/>
    </xf>
    <xf numFmtId="3" fontId="21" fillId="0" borderId="19" xfId="0" applyNumberFormat="1" applyFont="1" applyBorder="1"/>
    <xf numFmtId="3" fontId="21" fillId="0" borderId="0" xfId="0" applyNumberFormat="1" applyFont="1" applyAlignment="1">
      <alignment horizontal="left" vertical="top"/>
    </xf>
    <xf numFmtId="3" fontId="21" fillId="0" borderId="58" xfId="0" applyNumberFormat="1" applyFont="1" applyFill="1" applyBorder="1"/>
    <xf numFmtId="3" fontId="21" fillId="0" borderId="57" xfId="0" applyNumberFormat="1" applyFont="1" applyFill="1" applyBorder="1" applyAlignment="1">
      <alignment horizontal="center"/>
    </xf>
    <xf numFmtId="3" fontId="21" fillId="0" borderId="62" xfId="0" applyNumberFormat="1" applyFont="1" applyFill="1" applyBorder="1"/>
    <xf numFmtId="3" fontId="21" fillId="0" borderId="61" xfId="0" applyNumberFormat="1" applyFont="1" applyFill="1" applyBorder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0" fontId="16" fillId="0" borderId="44" xfId="0" applyFont="1" applyBorder="1" applyAlignment="1">
      <alignment horizontal="center" wrapText="1"/>
    </xf>
    <xf numFmtId="1" fontId="21" fillId="0" borderId="29" xfId="0" applyNumberFormat="1" applyFont="1" applyBorder="1"/>
    <xf numFmtId="1" fontId="21" fillId="0" borderId="31" xfId="0" applyNumberFormat="1" applyFont="1" applyBorder="1"/>
    <xf numFmtId="1" fontId="21" fillId="0" borderId="32" xfId="0" applyNumberFormat="1" applyFont="1" applyBorder="1"/>
    <xf numFmtId="1" fontId="21" fillId="0" borderId="33" xfId="0" applyNumberFormat="1" applyFont="1" applyBorder="1"/>
    <xf numFmtId="0" fontId="21" fillId="0" borderId="33" xfId="0" applyFont="1" applyBorder="1"/>
    <xf numFmtId="0" fontId="21" fillId="0" borderId="36" xfId="0" applyFont="1" applyBorder="1"/>
    <xf numFmtId="1" fontId="21" fillId="0" borderId="98" xfId="0" applyNumberFormat="1" applyFont="1" applyBorder="1"/>
    <xf numFmtId="1" fontId="21" fillId="0" borderId="100" xfId="0" applyNumberFormat="1" applyFont="1" applyBorder="1"/>
    <xf numFmtId="1" fontId="21" fillId="0" borderId="101" xfId="0" applyNumberFormat="1" applyFont="1" applyBorder="1"/>
    <xf numFmtId="0" fontId="21" fillId="0" borderId="69" xfId="0" applyFont="1" applyBorder="1"/>
    <xf numFmtId="1" fontId="16" fillId="0" borderId="30" xfId="0" applyNumberFormat="1" applyFont="1" applyBorder="1"/>
    <xf numFmtId="1" fontId="16" fillId="0" borderId="31" xfId="0" applyNumberFormat="1" applyFont="1" applyBorder="1"/>
    <xf numFmtId="0" fontId="21" fillId="4" borderId="0" xfId="7" applyFont="1" applyFill="1" applyAlignment="1"/>
    <xf numFmtId="0" fontId="21" fillId="4" borderId="0" xfId="7" applyFont="1" applyFill="1"/>
    <xf numFmtId="0" fontId="21" fillId="0" borderId="0" xfId="7" applyFont="1"/>
    <xf numFmtId="0" fontId="21" fillId="0" borderId="0" xfId="7" applyFont="1" applyAlignment="1">
      <alignment horizontal="left"/>
    </xf>
    <xf numFmtId="0" fontId="21" fillId="0" borderId="0" xfId="7" applyFont="1" applyAlignment="1">
      <alignment horizontal="center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center" wrapText="1"/>
    </xf>
    <xf numFmtId="0" fontId="16" fillId="0" borderId="43" xfId="7" applyFont="1" applyBorder="1" applyAlignment="1">
      <alignment horizontal="left" vertical="center"/>
    </xf>
    <xf numFmtId="0" fontId="16" fillId="0" borderId="45" xfId="7" applyFont="1" applyBorder="1" applyAlignment="1">
      <alignment horizontal="center" wrapText="1"/>
    </xf>
    <xf numFmtId="0" fontId="16" fillId="0" borderId="47" xfId="7" applyFont="1" applyBorder="1" applyAlignment="1">
      <alignment horizontal="left"/>
    </xf>
    <xf numFmtId="0" fontId="16" fillId="0" borderId="22" xfId="7" applyFont="1" applyBorder="1" applyAlignment="1">
      <alignment horizontal="center" wrapText="1"/>
    </xf>
    <xf numFmtId="0" fontId="16" fillId="0" borderId="1" xfId="7" applyFont="1" applyBorder="1" applyAlignment="1">
      <alignment horizontal="center" wrapText="1"/>
    </xf>
    <xf numFmtId="0" fontId="16" fillId="0" borderId="2" xfId="7" applyFont="1" applyBorder="1" applyAlignment="1">
      <alignment horizontal="center" wrapText="1"/>
    </xf>
    <xf numFmtId="0" fontId="16" fillId="0" borderId="55" xfId="7" applyFont="1" applyBorder="1" applyAlignment="1">
      <alignment horizontal="center" wrapText="1"/>
    </xf>
    <xf numFmtId="0" fontId="16" fillId="0" borderId="37" xfId="7" applyFont="1" applyBorder="1" applyAlignment="1">
      <alignment horizontal="center" wrapText="1"/>
    </xf>
    <xf numFmtId="0" fontId="16" fillId="0" borderId="21" xfId="7" applyFont="1" applyBorder="1" applyAlignment="1">
      <alignment horizontal="center" wrapText="1"/>
    </xf>
    <xf numFmtId="0" fontId="16" fillId="0" borderId="63" xfId="7" applyFont="1" applyBorder="1" applyAlignment="1">
      <alignment horizontal="center" wrapText="1"/>
    </xf>
    <xf numFmtId="0" fontId="16" fillId="0" borderId="18" xfId="7" applyFont="1" applyBorder="1" applyAlignment="1">
      <alignment horizontal="center" wrapText="1"/>
    </xf>
    <xf numFmtId="0" fontId="21" fillId="0" borderId="6" xfId="7" applyFont="1" applyFill="1" applyBorder="1" applyAlignment="1">
      <alignment horizontal="center"/>
    </xf>
    <xf numFmtId="0" fontId="21" fillId="0" borderId="7" xfId="7" applyFont="1" applyFill="1" applyBorder="1" applyAlignment="1">
      <alignment wrapText="1"/>
    </xf>
    <xf numFmtId="0" fontId="21" fillId="0" borderId="90" xfId="7" applyFont="1" applyBorder="1"/>
    <xf numFmtId="0" fontId="21" fillId="0" borderId="95" xfId="7" applyFont="1" applyBorder="1"/>
    <xf numFmtId="0" fontId="21" fillId="0" borderId="30" xfId="7" applyFont="1" applyBorder="1"/>
    <xf numFmtId="0" fontId="21" fillId="0" borderId="31" xfId="7" applyFont="1" applyBorder="1"/>
    <xf numFmtId="2" fontId="21" fillId="0" borderId="0" xfId="7" applyNumberFormat="1" applyFont="1"/>
    <xf numFmtId="0" fontId="21" fillId="0" borderId="8" xfId="7" applyFont="1" applyFill="1" applyBorder="1" applyAlignment="1">
      <alignment horizontal="center"/>
    </xf>
    <xf numFmtId="0" fontId="21" fillId="0" borderId="9" xfId="7" applyFont="1" applyFill="1" applyBorder="1" applyAlignment="1">
      <alignment wrapText="1"/>
    </xf>
    <xf numFmtId="0" fontId="21" fillId="0" borderId="91" xfId="7" applyFont="1" applyBorder="1"/>
    <xf numFmtId="0" fontId="21" fillId="0" borderId="96" xfId="7" applyFont="1" applyBorder="1"/>
    <xf numFmtId="0" fontId="21" fillId="0" borderId="28" xfId="7" applyFont="1" applyBorder="1"/>
    <xf numFmtId="0" fontId="21" fillId="0" borderId="33" xfId="7" applyFont="1" applyBorder="1"/>
    <xf numFmtId="0" fontId="21" fillId="0" borderId="10" xfId="7" applyFont="1" applyFill="1" applyBorder="1" applyAlignment="1">
      <alignment horizontal="center"/>
    </xf>
    <xf numFmtId="0" fontId="21" fillId="0" borderId="11" xfId="7" applyFont="1" applyFill="1" applyBorder="1" applyAlignment="1">
      <alignment wrapText="1"/>
    </xf>
    <xf numFmtId="0" fontId="21" fillId="0" borderId="92" xfId="7" applyFont="1" applyBorder="1"/>
    <xf numFmtId="0" fontId="21" fillId="0" borderId="97" xfId="7" applyFont="1" applyBorder="1"/>
    <xf numFmtId="0" fontId="21" fillId="0" borderId="35" xfId="7" applyFont="1" applyBorder="1"/>
    <xf numFmtId="0" fontId="21" fillId="0" borderId="36" xfId="7" applyFont="1" applyBorder="1"/>
    <xf numFmtId="0" fontId="16" fillId="0" borderId="1" xfId="7" applyFont="1" applyBorder="1" applyAlignment="1">
      <alignment horizontal="center"/>
    </xf>
    <xf numFmtId="0" fontId="16" fillId="0" borderId="2" xfId="7" applyFont="1" applyFill="1" applyBorder="1" applyAlignment="1">
      <alignment wrapText="1"/>
    </xf>
    <xf numFmtId="0" fontId="16" fillId="0" borderId="12" xfId="7" applyFont="1" applyBorder="1"/>
    <xf numFmtId="0" fontId="16" fillId="0" borderId="23" xfId="7" applyFont="1" applyBorder="1"/>
    <xf numFmtId="0" fontId="16" fillId="0" borderId="19" xfId="7" applyFont="1" applyBorder="1"/>
    <xf numFmtId="0" fontId="16" fillId="0" borderId="0" xfId="7" applyFont="1"/>
    <xf numFmtId="2" fontId="16" fillId="0" borderId="0" xfId="7" applyNumberFormat="1" applyFont="1"/>
    <xf numFmtId="0" fontId="16" fillId="7" borderId="1" xfId="7" applyFont="1" applyFill="1" applyBorder="1" applyAlignment="1">
      <alignment horizontal="center"/>
    </xf>
    <xf numFmtId="0" fontId="16" fillId="7" borderId="2" xfId="7" applyFont="1" applyFill="1" applyBorder="1" applyAlignment="1">
      <alignment wrapText="1"/>
    </xf>
    <xf numFmtId="0" fontId="16" fillId="7" borderId="1" xfId="7" applyFont="1" applyFill="1" applyBorder="1"/>
    <xf numFmtId="0" fontId="16" fillId="7" borderId="2" xfId="7" applyFont="1" applyFill="1" applyBorder="1"/>
    <xf numFmtId="0" fontId="16" fillId="7" borderId="5" xfId="7" applyFont="1" applyFill="1" applyBorder="1"/>
    <xf numFmtId="0" fontId="16" fillId="0" borderId="1" xfId="7" applyFont="1" applyBorder="1"/>
    <xf numFmtId="0" fontId="16" fillId="0" borderId="2" xfId="7" applyFont="1" applyBorder="1"/>
    <xf numFmtId="0" fontId="16" fillId="0" borderId="5" xfId="7" applyFont="1" applyBorder="1"/>
    <xf numFmtId="0" fontId="16" fillId="0" borderId="43" xfId="7" applyFont="1" applyBorder="1" applyAlignment="1">
      <alignment horizontal="left"/>
    </xf>
    <xf numFmtId="0" fontId="16" fillId="0" borderId="16" xfId="7" applyFont="1" applyBorder="1" applyAlignment="1">
      <alignment horizontal="center" wrapText="1"/>
    </xf>
    <xf numFmtId="0" fontId="16" fillId="0" borderId="5" xfId="7" applyFont="1" applyBorder="1" applyAlignment="1">
      <alignment horizontal="center" wrapText="1"/>
    </xf>
    <xf numFmtId="0" fontId="36" fillId="0" borderId="0" xfId="8" applyFont="1" applyAlignment="1"/>
    <xf numFmtId="1" fontId="37" fillId="2" borderId="26" xfId="8" applyNumberFormat="1" applyFont="1" applyFill="1" applyBorder="1" applyAlignment="1">
      <alignment horizontal="right" vertical="center"/>
    </xf>
    <xf numFmtId="1" fontId="37" fillId="0" borderId="26" xfId="8" applyNumberFormat="1" applyFont="1" applyBorder="1" applyAlignment="1">
      <alignment horizontal="right" vertical="center"/>
    </xf>
    <xf numFmtId="3" fontId="37" fillId="2" borderId="26" xfId="14" applyNumberFormat="1" applyFont="1" applyFill="1" applyBorder="1" applyAlignment="1">
      <alignment horizontal="right" vertical="center"/>
    </xf>
    <xf numFmtId="3" fontId="37" fillId="0" borderId="26" xfId="14" applyNumberFormat="1" applyFont="1" applyBorder="1" applyAlignment="1">
      <alignment horizontal="right" vertical="center"/>
    </xf>
    <xf numFmtId="3" fontId="37" fillId="2" borderId="0" xfId="14" applyNumberFormat="1" applyFont="1" applyFill="1" applyBorder="1" applyAlignment="1"/>
    <xf numFmtId="3" fontId="13" fillId="0" borderId="0" xfId="14" applyNumberFormat="1" applyFont="1" applyBorder="1" applyAlignment="1">
      <alignment horizontal="right"/>
    </xf>
    <xf numFmtId="3" fontId="37" fillId="2" borderId="27" xfId="14" applyNumberFormat="1" applyFont="1" applyFill="1" applyBorder="1" applyAlignment="1"/>
    <xf numFmtId="3" fontId="13" fillId="0" borderId="27" xfId="14" applyNumberFormat="1" applyFont="1" applyBorder="1" applyAlignment="1">
      <alignment horizontal="right"/>
    </xf>
    <xf numFmtId="0" fontId="38" fillId="0" borderId="0" xfId="0" applyFont="1" applyBorder="1"/>
    <xf numFmtId="3" fontId="14" fillId="0" borderId="0" xfId="0" applyNumberFormat="1" applyFont="1" applyFill="1"/>
    <xf numFmtId="3" fontId="14" fillId="0" borderId="0" xfId="0" applyNumberFormat="1" applyFont="1"/>
    <xf numFmtId="0" fontId="13" fillId="3" borderId="103" xfId="0" applyFont="1" applyFill="1" applyBorder="1" applyAlignment="1">
      <alignment horizontal="right"/>
    </xf>
    <xf numFmtId="3" fontId="8" fillId="0" borderId="28" xfId="0" applyNumberFormat="1" applyFont="1" applyBorder="1"/>
    <xf numFmtId="0" fontId="7" fillId="0" borderId="39" xfId="0" applyFont="1" applyFill="1" applyBorder="1" applyAlignment="1">
      <alignment wrapText="1"/>
    </xf>
    <xf numFmtId="0" fontId="21" fillId="0" borderId="12" xfId="0" applyFont="1" applyBorder="1" applyAlignment="1">
      <alignment horizontal="center"/>
    </xf>
    <xf numFmtId="1" fontId="31" fillId="0" borderId="29" xfId="0" applyNumberFormat="1" applyFont="1" applyBorder="1"/>
    <xf numFmtId="1" fontId="31" fillId="0" borderId="105" xfId="0" applyNumberFormat="1" applyFont="1" applyBorder="1"/>
    <xf numFmtId="1" fontId="31" fillId="0" borderId="32" xfId="0" applyNumberFormat="1" applyFont="1" applyBorder="1"/>
    <xf numFmtId="1" fontId="31" fillId="0" borderId="34" xfId="0" applyNumberFormat="1" applyFont="1" applyBorder="1"/>
    <xf numFmtId="1" fontId="32" fillId="0" borderId="90" xfId="0" applyNumberFormat="1" applyFont="1" applyBorder="1"/>
    <xf numFmtId="1" fontId="32" fillId="0" borderId="102" xfId="0" applyNumberFormat="1" applyFont="1" applyBorder="1"/>
    <xf numFmtId="1" fontId="32" fillId="0" borderId="106" xfId="0" applyNumberFormat="1" applyFont="1" applyBorder="1"/>
    <xf numFmtId="0" fontId="32" fillId="0" borderId="107" xfId="0" applyFont="1" applyBorder="1" applyAlignment="1">
      <alignment horizontal="center" wrapText="1"/>
    </xf>
    <xf numFmtId="164" fontId="34" fillId="0" borderId="81" xfId="2" applyNumberFormat="1" applyFont="1" applyFill="1" applyBorder="1"/>
    <xf numFmtId="164" fontId="34" fillId="0" borderId="82" xfId="2" applyNumberFormat="1" applyFont="1" applyFill="1" applyBorder="1"/>
    <xf numFmtId="164" fontId="34" fillId="0" borderId="83" xfId="2" applyNumberFormat="1" applyFont="1" applyFill="1" applyBorder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7" fillId="0" borderId="31" xfId="0" applyNumberFormat="1" applyFont="1" applyFill="1" applyBorder="1"/>
    <xf numFmtId="3" fontId="7" fillId="0" borderId="95" xfId="0" applyNumberFormat="1" applyFont="1" applyFill="1" applyBorder="1"/>
    <xf numFmtId="3" fontId="7" fillId="0" borderId="96" xfId="0" applyNumberFormat="1" applyFont="1" applyFill="1" applyBorder="1"/>
    <xf numFmtId="3" fontId="7" fillId="0" borderId="97" xfId="0" applyNumberFormat="1" applyFont="1" applyFill="1" applyBorder="1"/>
    <xf numFmtId="0" fontId="8" fillId="0" borderId="65" xfId="0" applyFont="1" applyFill="1" applyBorder="1" applyAlignment="1">
      <alignment wrapText="1"/>
    </xf>
    <xf numFmtId="0" fontId="8" fillId="0" borderId="66" xfId="0" applyFont="1" applyFill="1" applyBorder="1" applyAlignment="1">
      <alignment wrapText="1"/>
    </xf>
    <xf numFmtId="3" fontId="8" fillId="0" borderId="29" xfId="0" applyNumberFormat="1" applyFont="1" applyFill="1" applyBorder="1"/>
    <xf numFmtId="3" fontId="8" fillId="0" borderId="32" xfId="0" applyNumberFormat="1" applyFont="1" applyFill="1" applyBorder="1"/>
    <xf numFmtId="3" fontId="8" fillId="0" borderId="81" xfId="0" applyNumberFormat="1" applyFont="1" applyFill="1" applyBorder="1"/>
    <xf numFmtId="3" fontId="8" fillId="0" borderId="82" xfId="0" applyNumberFormat="1" applyFont="1" applyFill="1" applyBorder="1"/>
    <xf numFmtId="3" fontId="8" fillId="0" borderId="29" xfId="0" applyNumberFormat="1" applyFont="1" applyBorder="1"/>
    <xf numFmtId="3" fontId="8" fillId="0" borderId="32" xfId="0" applyNumberFormat="1" applyFont="1" applyBorder="1"/>
    <xf numFmtId="3" fontId="8" fillId="0" borderId="33" xfId="0" applyNumberFormat="1" applyFont="1" applyBorder="1"/>
    <xf numFmtId="3" fontId="8" fillId="0" borderId="81" xfId="0" applyNumberFormat="1" applyFont="1" applyBorder="1"/>
    <xf numFmtId="3" fontId="7" fillId="0" borderId="98" xfId="0" applyNumberFormat="1" applyFont="1" applyFill="1" applyBorder="1" applyAlignment="1">
      <alignment horizontal="center"/>
    </xf>
    <xf numFmtId="0" fontId="7" fillId="0" borderId="99" xfId="0" applyFont="1" applyFill="1" applyBorder="1" applyAlignment="1">
      <alignment wrapText="1"/>
    </xf>
    <xf numFmtId="3" fontId="7" fillId="0" borderId="98" xfId="0" applyNumberFormat="1" applyFont="1" applyFill="1" applyBorder="1"/>
    <xf numFmtId="3" fontId="7" fillId="0" borderId="101" xfId="0" applyNumberFormat="1" applyFont="1" applyFill="1" applyBorder="1"/>
    <xf numFmtId="3" fontId="7" fillId="0" borderId="100" xfId="0" applyNumberFormat="1" applyFont="1" applyFill="1" applyBorder="1"/>
    <xf numFmtId="3" fontId="7" fillId="0" borderId="84" xfId="0" applyNumberFormat="1" applyFont="1" applyFill="1" applyBorder="1"/>
    <xf numFmtId="3" fontId="7" fillId="0" borderId="29" xfId="0" applyNumberFormat="1" applyFont="1" applyFill="1" applyBorder="1" applyAlignment="1">
      <alignment horizontal="center"/>
    </xf>
    <xf numFmtId="0" fontId="7" fillId="0" borderId="65" xfId="0" applyFont="1" applyFill="1" applyBorder="1" applyAlignment="1">
      <alignment wrapText="1"/>
    </xf>
    <xf numFmtId="3" fontId="7" fillId="0" borderId="81" xfId="0" applyNumberFormat="1" applyFont="1" applyFill="1" applyBorder="1"/>
    <xf numFmtId="164" fontId="22" fillId="0" borderId="95" xfId="2" applyNumberFormat="1" applyFont="1" applyBorder="1"/>
    <xf numFmtId="164" fontId="22" fillId="0" borderId="96" xfId="2" applyNumberFormat="1" applyFont="1" applyBorder="1"/>
    <xf numFmtId="3" fontId="21" fillId="0" borderId="68" xfId="0" applyNumberFormat="1" applyFont="1" applyBorder="1" applyAlignment="1">
      <alignment horizontal="center"/>
    </xf>
    <xf numFmtId="1" fontId="34" fillId="0" borderId="93" xfId="0" applyNumberFormat="1" applyFont="1" applyBorder="1"/>
    <xf numFmtId="1" fontId="34" fillId="0" borderId="26" xfId="0" applyNumberFormat="1" applyFont="1" applyBorder="1"/>
    <xf numFmtId="1" fontId="34" fillId="0" borderId="94" xfId="0" applyNumberFormat="1" applyFont="1" applyBorder="1"/>
    <xf numFmtId="1" fontId="34" fillId="0" borderId="90" xfId="0" applyNumberFormat="1" applyFont="1" applyBorder="1"/>
    <xf numFmtId="1" fontId="34" fillId="0" borderId="91" xfId="0" applyNumberFormat="1" applyFont="1" applyBorder="1"/>
    <xf numFmtId="1" fontId="34" fillId="0" borderId="92" xfId="0" applyNumberFormat="1" applyFont="1" applyBorder="1"/>
    <xf numFmtId="1" fontId="32" fillId="0" borderId="30" xfId="0" applyNumberFormat="1" applyFont="1" applyBorder="1"/>
    <xf numFmtId="164" fontId="32" fillId="0" borderId="30" xfId="2" applyNumberFormat="1" applyFont="1" applyBorder="1"/>
    <xf numFmtId="0" fontId="32" fillId="0" borderId="30" xfId="0" applyFont="1" applyBorder="1"/>
    <xf numFmtId="164" fontId="32" fillId="0" borderId="31" xfId="2" applyNumberFormat="1" applyFont="1" applyBorder="1"/>
    <xf numFmtId="0" fontId="31" fillId="0" borderId="104" xfId="0" applyFont="1" applyBorder="1" applyAlignment="1">
      <alignment horizontal="center"/>
    </xf>
    <xf numFmtId="0" fontId="31" fillId="0" borderId="105" xfId="0" applyFont="1" applyFill="1" applyBorder="1" applyAlignment="1">
      <alignment horizontal="left"/>
    </xf>
    <xf numFmtId="164" fontId="31" fillId="0" borderId="105" xfId="2" applyNumberFormat="1" applyFont="1" applyBorder="1"/>
    <xf numFmtId="0" fontId="31" fillId="0" borderId="105" xfId="0" applyFont="1" applyBorder="1"/>
    <xf numFmtId="164" fontId="31" fillId="0" borderId="108" xfId="2" applyNumberFormat="1" applyFont="1" applyBorder="1"/>
    <xf numFmtId="0" fontId="21" fillId="0" borderId="68" xfId="0" applyFont="1" applyBorder="1"/>
    <xf numFmtId="0" fontId="21" fillId="0" borderId="104" xfId="0" applyFont="1" applyBorder="1"/>
    <xf numFmtId="0" fontId="21" fillId="0" borderId="105" xfId="0" applyFont="1" applyBorder="1"/>
    <xf numFmtId="171" fontId="21" fillId="0" borderId="39" xfId="0" applyNumberFormat="1" applyFont="1" applyBorder="1"/>
    <xf numFmtId="171" fontId="21" fillId="0" borderId="105" xfId="0" applyNumberFormat="1" applyFont="1" applyBorder="1"/>
    <xf numFmtId="170" fontId="21" fillId="0" borderId="30" xfId="1" applyNumberFormat="1" applyFont="1" applyBorder="1"/>
    <xf numFmtId="170" fontId="21" fillId="0" borderId="105" xfId="1" applyNumberFormat="1" applyFont="1" applyBorder="1"/>
    <xf numFmtId="171" fontId="21" fillId="0" borderId="69" xfId="0" applyNumberFormat="1" applyFont="1" applyBorder="1"/>
    <xf numFmtId="171" fontId="21" fillId="0" borderId="108" xfId="0" applyNumberFormat="1" applyFont="1" applyBorder="1"/>
    <xf numFmtId="0" fontId="21" fillId="0" borderId="104" xfId="0" applyFont="1" applyBorder="1" applyAlignment="1">
      <alignment horizontal="center"/>
    </xf>
    <xf numFmtId="0" fontId="21" fillId="0" borderId="105" xfId="0" applyFont="1" applyFill="1" applyBorder="1" applyAlignment="1">
      <alignment wrapText="1"/>
    </xf>
    <xf numFmtId="169" fontId="21" fillId="0" borderId="105" xfId="0" applyNumberFormat="1" applyFont="1" applyBorder="1"/>
    <xf numFmtId="170" fontId="21" fillId="0" borderId="108" xfId="1" applyNumberFormat="1" applyFont="1" applyBorder="1"/>
    <xf numFmtId="0" fontId="36" fillId="8" borderId="0" xfId="8" applyFont="1" applyFill="1" applyAlignment="1"/>
    <xf numFmtId="0" fontId="14" fillId="8" borderId="0" xfId="8" applyFont="1" applyFill="1" applyAlignment="1">
      <alignment horizontal="center"/>
    </xf>
    <xf numFmtId="0" fontId="13" fillId="0" borderId="0" xfId="225" applyNumberFormat="1" applyFont="1" applyBorder="1"/>
    <xf numFmtId="3" fontId="13" fillId="0" borderId="0" xfId="225" applyNumberFormat="1" applyFont="1" applyBorder="1"/>
    <xf numFmtId="0" fontId="36" fillId="0" borderId="0" xfId="0" applyFont="1"/>
    <xf numFmtId="1" fontId="37" fillId="0" borderId="25" xfId="225" applyNumberFormat="1" applyFont="1" applyBorder="1" applyAlignment="1">
      <alignment vertical="center"/>
    </xf>
    <xf numFmtId="1" fontId="14" fillId="0" borderId="0" xfId="0" applyNumberFormat="1" applyFont="1"/>
    <xf numFmtId="0" fontId="37" fillId="0" borderId="27" xfId="225" applyNumberFormat="1" applyFont="1" applyBorder="1" applyAlignment="1">
      <alignment vertical="center"/>
    </xf>
    <xf numFmtId="0" fontId="37" fillId="0" borderId="0" xfId="226" applyNumberFormat="1" applyFont="1" applyBorder="1"/>
    <xf numFmtId="3" fontId="13" fillId="8" borderId="0" xfId="14" applyNumberFormat="1" applyFont="1" applyFill="1" applyBorder="1" applyAlignment="1">
      <alignment horizontal="right"/>
    </xf>
    <xf numFmtId="0" fontId="13" fillId="0" borderId="0" xfId="0" applyFont="1"/>
    <xf numFmtId="0" fontId="37" fillId="0" borderId="0" xfId="0" applyFont="1"/>
    <xf numFmtId="0" fontId="13" fillId="0" borderId="27" xfId="0" applyFont="1" applyBorder="1"/>
    <xf numFmtId="0" fontId="37" fillId="0" borderId="27" xfId="0" applyFont="1" applyBorder="1"/>
    <xf numFmtId="1" fontId="37" fillId="0" borderId="0" xfId="8" applyNumberFormat="1" applyFont="1" applyBorder="1" applyAlignment="1">
      <alignment horizontal="right" vertical="center"/>
    </xf>
    <xf numFmtId="0" fontId="37" fillId="0" borderId="27" xfId="226" applyNumberFormat="1" applyFont="1" applyBorder="1"/>
    <xf numFmtId="3" fontId="15" fillId="0" borderId="27" xfId="14" applyNumberFormat="1" applyFont="1" applyBorder="1" applyAlignment="1">
      <alignment horizontal="right"/>
    </xf>
    <xf numFmtId="0" fontId="40" fillId="0" borderId="0" xfId="0" applyFont="1" applyBorder="1"/>
    <xf numFmtId="3" fontId="13" fillId="0" borderId="0" xfId="14" applyNumberFormat="1" applyFont="1" applyFill="1" applyBorder="1" applyAlignment="1">
      <alignment horizontal="right"/>
    </xf>
    <xf numFmtId="0" fontId="14" fillId="0" borderId="26" xfId="0" applyFont="1" applyBorder="1" applyAlignment="1">
      <alignment wrapText="1"/>
    </xf>
    <xf numFmtId="3" fontId="14" fillId="0" borderId="26" xfId="0" applyNumberFormat="1" applyFont="1" applyFill="1" applyBorder="1"/>
    <xf numFmtId="3" fontId="14" fillId="0" borderId="26" xfId="0" applyNumberFormat="1" applyFont="1" applyBorder="1"/>
    <xf numFmtId="3" fontId="13" fillId="0" borderId="26" xfId="14" applyNumberFormat="1" applyFont="1" applyFill="1" applyBorder="1" applyAlignment="1">
      <alignment horizontal="right"/>
    </xf>
    <xf numFmtId="3" fontId="14" fillId="0" borderId="28" xfId="0" applyNumberFormat="1" applyFont="1" applyFill="1" applyBorder="1"/>
    <xf numFmtId="1" fontId="37" fillId="0" borderId="28" xfId="8" applyNumberFormat="1" applyFont="1" applyBorder="1" applyAlignment="1">
      <alignment horizontal="right" vertical="center"/>
    </xf>
    <xf numFmtId="3" fontId="36" fillId="0" borderId="28" xfId="0" applyNumberFormat="1" applyFont="1" applyFill="1" applyBorder="1"/>
    <xf numFmtId="3" fontId="14" fillId="0" borderId="28" xfId="0" applyNumberFormat="1" applyFont="1" applyBorder="1" applyAlignment="1"/>
    <xf numFmtId="0" fontId="37" fillId="0" borderId="0" xfId="226" applyNumberFormat="1" applyFont="1" applyFill="1" applyBorder="1"/>
    <xf numFmtId="3" fontId="36" fillId="8" borderId="28" xfId="0" applyNumberFormat="1" applyFont="1" applyFill="1" applyBorder="1"/>
    <xf numFmtId="3" fontId="36" fillId="8" borderId="28" xfId="0" applyNumberFormat="1" applyFont="1" applyFill="1" applyBorder="1" applyAlignment="1"/>
    <xf numFmtId="3" fontId="7" fillId="0" borderId="109" xfId="0" applyNumberFormat="1" applyFont="1" applyBorder="1"/>
    <xf numFmtId="3" fontId="7" fillId="0" borderId="110" xfId="0" applyNumberFormat="1" applyFont="1" applyBorder="1"/>
    <xf numFmtId="3" fontId="7" fillId="0" borderId="78" xfId="0" applyNumberFormat="1" applyFont="1" applyBorder="1"/>
    <xf numFmtId="3" fontId="7" fillId="0" borderId="111" xfId="0" applyNumberFormat="1" applyFont="1" applyBorder="1"/>
    <xf numFmtId="3" fontId="7" fillId="0" borderId="79" xfId="0" applyNumberFormat="1" applyFont="1" applyBorder="1"/>
    <xf numFmtId="3" fontId="7" fillId="0" borderId="112" xfId="0" applyNumberFormat="1" applyFont="1" applyBorder="1"/>
    <xf numFmtId="3" fontId="8" fillId="0" borderId="87" xfId="0" applyNumberFormat="1" applyFont="1" applyBorder="1" applyAlignment="1">
      <alignment horizontal="center"/>
    </xf>
    <xf numFmtId="3" fontId="8" fillId="0" borderId="89" xfId="0" applyNumberFormat="1" applyFont="1" applyFill="1" applyBorder="1" applyAlignment="1">
      <alignment wrapText="1"/>
    </xf>
    <xf numFmtId="3" fontId="8" fillId="0" borderId="89" xfId="0" applyNumberFormat="1" applyFont="1" applyBorder="1"/>
    <xf numFmtId="3" fontId="8" fillId="0" borderId="88" xfId="0" applyNumberFormat="1" applyFont="1" applyBorder="1"/>
    <xf numFmtId="3" fontId="7" fillId="0" borderId="68" xfId="0" applyNumberFormat="1" applyFont="1" applyBorder="1"/>
    <xf numFmtId="3" fontId="7" fillId="0" borderId="104" xfId="0" applyNumberFormat="1" applyFont="1" applyBorder="1"/>
    <xf numFmtId="3" fontId="7" fillId="0" borderId="105" xfId="0" applyNumberFormat="1" applyFont="1" applyBorder="1"/>
    <xf numFmtId="3" fontId="7" fillId="0" borderId="108" xfId="0" applyNumberFormat="1" applyFont="1" applyBorder="1"/>
    <xf numFmtId="3" fontId="21" fillId="0" borderId="98" xfId="0" applyNumberFormat="1" applyFont="1" applyBorder="1"/>
    <xf numFmtId="3" fontId="21" fillId="0" borderId="101" xfId="0" applyNumberFormat="1" applyFont="1" applyBorder="1"/>
    <xf numFmtId="164" fontId="22" fillId="0" borderId="113" xfId="2" applyNumberFormat="1" applyFont="1" applyBorder="1"/>
    <xf numFmtId="164" fontId="22" fillId="0" borderId="101" xfId="2" applyNumberFormat="1" applyFont="1" applyBorder="1"/>
    <xf numFmtId="3" fontId="16" fillId="0" borderId="28" xfId="0" applyNumberFormat="1" applyFont="1" applyBorder="1" applyAlignment="1">
      <alignment horizontal="center"/>
    </xf>
    <xf numFmtId="3" fontId="21" fillId="0" borderId="28" xfId="0" applyNumberFormat="1" applyFont="1" applyBorder="1" applyAlignment="1">
      <alignment horizontal="center"/>
    </xf>
    <xf numFmtId="3" fontId="16" fillId="0" borderId="29" xfId="0" applyNumberFormat="1" applyFont="1" applyBorder="1" applyAlignment="1">
      <alignment horizontal="center"/>
    </xf>
    <xf numFmtId="3" fontId="16" fillId="0" borderId="30" xfId="0" applyNumberFormat="1" applyFont="1" applyBorder="1"/>
    <xf numFmtId="3" fontId="16" fillId="0" borderId="32" xfId="0" applyNumberFormat="1" applyFont="1" applyBorder="1" applyAlignment="1">
      <alignment horizontal="center"/>
    </xf>
    <xf numFmtId="0" fontId="16" fillId="0" borderId="65" xfId="0" applyFont="1" applyFill="1" applyBorder="1" applyAlignment="1">
      <alignment wrapText="1"/>
    </xf>
    <xf numFmtId="0" fontId="16" fillId="0" borderId="66" xfId="0" applyFont="1" applyFill="1" applyBorder="1" applyAlignment="1">
      <alignment wrapText="1"/>
    </xf>
    <xf numFmtId="0" fontId="21" fillId="0" borderId="67" xfId="0" applyFont="1" applyFill="1" applyBorder="1" applyAlignment="1">
      <alignment wrapText="1"/>
    </xf>
    <xf numFmtId="0" fontId="21" fillId="0" borderId="85" xfId="0" applyFont="1" applyFill="1" applyBorder="1" applyAlignment="1">
      <alignment wrapText="1"/>
    </xf>
    <xf numFmtId="0" fontId="21" fillId="0" borderId="66" xfId="0" applyFont="1" applyFill="1" applyBorder="1" applyAlignment="1">
      <alignment wrapText="1"/>
    </xf>
    <xf numFmtId="3" fontId="16" fillId="0" borderId="95" xfId="0" applyNumberFormat="1" applyFont="1" applyBorder="1"/>
    <xf numFmtId="3" fontId="16" fillId="0" borderId="96" xfId="0" applyNumberFormat="1" applyFont="1" applyBorder="1"/>
    <xf numFmtId="3" fontId="21" fillId="0" borderId="97" xfId="0" applyNumberFormat="1" applyFont="1" applyBorder="1"/>
    <xf numFmtId="3" fontId="21" fillId="0" borderId="114" xfId="0" applyNumberFormat="1" applyFont="1" applyBorder="1"/>
    <xf numFmtId="3" fontId="21" fillId="0" borderId="96" xfId="0" applyNumberFormat="1" applyFont="1" applyBorder="1"/>
    <xf numFmtId="3" fontId="16" fillId="0" borderId="29" xfId="0" applyNumberFormat="1" applyFont="1" applyBorder="1"/>
    <xf numFmtId="3" fontId="16" fillId="0" borderId="32" xfId="0" applyNumberFormat="1" applyFont="1" applyBorder="1"/>
    <xf numFmtId="3" fontId="21" fillId="0" borderId="68" xfId="0" applyNumberFormat="1" applyFont="1" applyBorder="1"/>
    <xf numFmtId="3" fontId="16" fillId="0" borderId="65" xfId="0" applyNumberFormat="1" applyFont="1" applyBorder="1"/>
    <xf numFmtId="3" fontId="16" fillId="0" borderId="66" xfId="0" applyNumberFormat="1" applyFont="1" applyBorder="1"/>
    <xf numFmtId="3" fontId="21" fillId="0" borderId="67" xfId="0" applyNumberFormat="1" applyFont="1" applyBorder="1"/>
    <xf numFmtId="3" fontId="21" fillId="0" borderId="85" xfId="0" applyNumberFormat="1" applyFont="1" applyBorder="1"/>
    <xf numFmtId="3" fontId="21" fillId="0" borderId="66" xfId="0" applyNumberFormat="1" applyFont="1" applyBorder="1"/>
    <xf numFmtId="164" fontId="16" fillId="0" borderId="90" xfId="2" applyNumberFormat="1" applyFont="1" applyBorder="1"/>
    <xf numFmtId="164" fontId="16" fillId="0" borderId="91" xfId="2" applyNumberFormat="1" applyFont="1" applyBorder="1"/>
    <xf numFmtId="164" fontId="21" fillId="0" borderId="92" xfId="2" applyNumberFormat="1" applyFont="1" applyBorder="1"/>
    <xf numFmtId="164" fontId="21" fillId="0" borderId="102" xfId="2" applyNumberFormat="1" applyFont="1" applyBorder="1"/>
    <xf numFmtId="164" fontId="21" fillId="0" borderId="91" xfId="2" applyNumberFormat="1" applyFont="1" applyBorder="1"/>
    <xf numFmtId="3" fontId="16" fillId="0" borderId="68" xfId="0" applyNumberFormat="1" applyFont="1" applyBorder="1"/>
    <xf numFmtId="3" fontId="16" fillId="0" borderId="85" xfId="0" applyNumberFormat="1" applyFont="1" applyBorder="1"/>
    <xf numFmtId="3" fontId="21" fillId="0" borderId="20" xfId="0" applyNumberFormat="1" applyFont="1" applyBorder="1"/>
    <xf numFmtId="3" fontId="21" fillId="0" borderId="17" xfId="0" applyNumberFormat="1" applyFont="1" applyBorder="1"/>
    <xf numFmtId="3" fontId="21" fillId="0" borderId="100" xfId="0" applyNumberFormat="1" applyFont="1" applyBorder="1"/>
    <xf numFmtId="3" fontId="16" fillId="0" borderId="31" xfId="0" applyNumberFormat="1" applyFont="1" applyBorder="1"/>
    <xf numFmtId="3" fontId="22" fillId="0" borderId="35" xfId="0" applyNumberFormat="1" applyFont="1" applyBorder="1"/>
    <xf numFmtId="3" fontId="16" fillId="0" borderId="65" xfId="0" applyNumberFormat="1" applyFont="1" applyFill="1" applyBorder="1" applyAlignment="1">
      <alignment wrapText="1"/>
    </xf>
    <xf numFmtId="3" fontId="21" fillId="0" borderId="66" xfId="0" applyNumberFormat="1" applyFont="1" applyFill="1" applyBorder="1" applyAlignment="1">
      <alignment wrapText="1"/>
    </xf>
    <xf numFmtId="3" fontId="21" fillId="0" borderId="67" xfId="0" applyNumberFormat="1" applyFont="1" applyFill="1" applyBorder="1" applyAlignment="1">
      <alignment wrapText="1"/>
    </xf>
    <xf numFmtId="3" fontId="22" fillId="0" borderId="34" xfId="0" applyNumberFormat="1" applyFont="1" applyBorder="1"/>
    <xf numFmtId="3" fontId="16" fillId="0" borderId="17" xfId="0" applyNumberFormat="1" applyFont="1" applyBorder="1"/>
    <xf numFmtId="3" fontId="21" fillId="0" borderId="35" xfId="0" applyNumberFormat="1" applyFont="1" applyBorder="1" applyAlignment="1">
      <alignment horizontal="center"/>
    </xf>
    <xf numFmtId="3" fontId="21" fillId="0" borderId="106" xfId="0" applyNumberFormat="1" applyFont="1" applyBorder="1"/>
    <xf numFmtId="3" fontId="24" fillId="0" borderId="116" xfId="0" applyNumberFormat="1" applyFont="1" applyBorder="1"/>
    <xf numFmtId="3" fontId="24" fillId="0" borderId="0" xfId="0" applyNumberFormat="1" applyFont="1"/>
    <xf numFmtId="3" fontId="21" fillId="0" borderId="93" xfId="0" applyNumberFormat="1" applyFont="1" applyBorder="1"/>
    <xf numFmtId="3" fontId="21" fillId="0" borderId="26" xfId="0" applyNumberFormat="1" applyFont="1" applyBorder="1"/>
    <xf numFmtId="3" fontId="21" fillId="0" borderId="25" xfId="0" applyNumberFormat="1" applyFont="1" applyBorder="1"/>
    <xf numFmtId="3" fontId="16" fillId="0" borderId="66" xfId="0" applyNumberFormat="1" applyFont="1" applyFill="1" applyBorder="1" applyAlignment="1">
      <alignment wrapText="1"/>
    </xf>
    <xf numFmtId="3" fontId="16" fillId="0" borderId="26" xfId="0" applyNumberFormat="1" applyFont="1" applyBorder="1"/>
    <xf numFmtId="3" fontId="16" fillId="0" borderId="39" xfId="0" applyNumberFormat="1" applyFont="1" applyBorder="1"/>
    <xf numFmtId="3" fontId="16" fillId="0" borderId="69" xfId="0" applyNumberFormat="1" applyFont="1" applyBorder="1"/>
    <xf numFmtId="3" fontId="41" fillId="0" borderId="115" xfId="0" applyNumberFormat="1" applyFont="1" applyBorder="1"/>
    <xf numFmtId="1" fontId="21" fillId="0" borderId="39" xfId="0" applyNumberFormat="1" applyFont="1" applyBorder="1"/>
    <xf numFmtId="1" fontId="21" fillId="0" borderId="69" xfId="0" applyNumberFormat="1" applyFont="1" applyBorder="1"/>
    <xf numFmtId="0" fontId="21" fillId="0" borderId="1" xfId="7" applyFont="1" applyBorder="1" applyAlignment="1">
      <alignment horizontal="center"/>
    </xf>
    <xf numFmtId="0" fontId="21" fillId="0" borderId="2" xfId="7" applyFont="1" applyFill="1" applyBorder="1" applyAlignment="1">
      <alignment wrapText="1"/>
    </xf>
    <xf numFmtId="0" fontId="21" fillId="0" borderId="1" xfId="7" applyFont="1" applyBorder="1"/>
    <xf numFmtId="0" fontId="21" fillId="0" borderId="2" xfId="7" applyFont="1" applyBorder="1"/>
    <xf numFmtId="0" fontId="21" fillId="0" borderId="5" xfId="7" applyFont="1" applyBorder="1"/>
    <xf numFmtId="0" fontId="21" fillId="0" borderId="12" xfId="7" applyFont="1" applyBorder="1"/>
    <xf numFmtId="0" fontId="21" fillId="0" borderId="23" xfId="7" applyFont="1" applyBorder="1"/>
    <xf numFmtId="0" fontId="21" fillId="0" borderId="19" xfId="7" applyFont="1" applyBorder="1"/>
    <xf numFmtId="3" fontId="16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3" fontId="16" fillId="0" borderId="56" xfId="0" applyNumberFormat="1" applyFont="1" applyFill="1" applyBorder="1" applyAlignment="1">
      <alignment vertical="center" wrapText="1"/>
    </xf>
    <xf numFmtId="0" fontId="16" fillId="0" borderId="5" xfId="7" applyFont="1" applyFill="1" applyBorder="1" applyAlignment="1">
      <alignment horizontal="center" wrapText="1"/>
    </xf>
  </cellXfs>
  <cellStyles count="227">
    <cellStyle name="Hyperkobling 2" xfId="38"/>
    <cellStyle name="Komma" xfId="1" builtinId="3" customBuiltin="1"/>
    <cellStyle name="Komma 2" xfId="14"/>
    <cellStyle name="Komma 3" xfId="19"/>
    <cellStyle name="Normal" xfId="0" builtinId="0" customBuiltin="1"/>
    <cellStyle name="Normal 10" xfId="45"/>
    <cellStyle name="Normal 10 2" xfId="113"/>
    <cellStyle name="Normal 10 3" xfId="121"/>
    <cellStyle name="Normal 10 3 2" xfId="54"/>
    <cellStyle name="Normal 10 3 2 2" xfId="224"/>
    <cellStyle name="Normal 10 4" xfId="89"/>
    <cellStyle name="Normal 10 4 2" xfId="189"/>
    <cellStyle name="Normal 10 5" xfId="55"/>
    <cellStyle name="Normal 11" xfId="10"/>
    <cellStyle name="Normal 11 2" xfId="83"/>
    <cellStyle name="Normal 11 3" xfId="71"/>
    <cellStyle name="Normal 12" xfId="53"/>
    <cellStyle name="Normal 13" xfId="161"/>
    <cellStyle name="Normal 2" xfId="3"/>
    <cellStyle name="Normal 2 2" xfId="39"/>
    <cellStyle name="Normal 2 2 2" xfId="96"/>
    <cellStyle name="Normal 2 2 3" xfId="73"/>
    <cellStyle name="Normal 2 2 4" xfId="176"/>
    <cellStyle name="Normal 2 3" xfId="16"/>
    <cellStyle name="Normal 2 3 2" xfId="95"/>
    <cellStyle name="Normal 2 4" xfId="103"/>
    <cellStyle name="Normal 3" xfId="7"/>
    <cellStyle name="Normal 3 2" xfId="20"/>
    <cellStyle name="Normal 3 2 2" xfId="105"/>
    <cellStyle name="Normal 3 2 3" xfId="85"/>
    <cellStyle name="Normal 3 2 3 2" xfId="186"/>
    <cellStyle name="Normal 3 3" xfId="11"/>
    <cellStyle name="Normal 3 3 2" xfId="93"/>
    <cellStyle name="Normal 3 4" xfId="52"/>
    <cellStyle name="Normal 3 4 2" xfId="102"/>
    <cellStyle name="Normal 3 4 3" xfId="153"/>
    <cellStyle name="Normal 3 5" xfId="114"/>
    <cellStyle name="Normal 3 5 2" xfId="154"/>
    <cellStyle name="Normal 3 5 2 2" xfId="217"/>
    <cellStyle name="Normal 3 6" xfId="82"/>
    <cellStyle name="Normal 3 6 2" xfId="184"/>
    <cellStyle name="Normal 3 7" xfId="158"/>
    <cellStyle name="Normal 4" xfId="21"/>
    <cellStyle name="Normal 4 10" xfId="56"/>
    <cellStyle name="Normal 4 11" xfId="162"/>
    <cellStyle name="Normal 4 2" xfId="23"/>
    <cellStyle name="Normal 4 2 2" xfId="31"/>
    <cellStyle name="Normal 4 2 2 2" xfId="140"/>
    <cellStyle name="Normal 4 2 2 2 2" xfId="211"/>
    <cellStyle name="Normal 4 2 2 3" xfId="65"/>
    <cellStyle name="Normal 4 2 2 4" xfId="170"/>
    <cellStyle name="Normal 4 2 3" xfId="35"/>
    <cellStyle name="Normal 4 2 3 2" xfId="69"/>
    <cellStyle name="Normal 4 2 3 3" xfId="174"/>
    <cellStyle name="Normal 4 2 4" xfId="125"/>
    <cellStyle name="Normal 4 2 4 2" xfId="196"/>
    <cellStyle name="Normal 4 2 5" xfId="136"/>
    <cellStyle name="Normal 4 2 5 2" xfId="207"/>
    <cellStyle name="Normal 4 2 6" xfId="144"/>
    <cellStyle name="Normal 4 2 6 2" xfId="215"/>
    <cellStyle name="Normal 4 2 7" xfId="130"/>
    <cellStyle name="Normal 4 2 7 2" xfId="201"/>
    <cellStyle name="Normal 4 2 8" xfId="58"/>
    <cellStyle name="Normal 4 2 9" xfId="164"/>
    <cellStyle name="Normal 4 2_MAL2T-2014A.XLS" xfId="146"/>
    <cellStyle name="Normal 4 3" xfId="26"/>
    <cellStyle name="Normal 4 3 2" xfId="48"/>
    <cellStyle name="Normal 4 3 2 2" xfId="138"/>
    <cellStyle name="Normal 4 3 2 2 2" xfId="209"/>
    <cellStyle name="Normal 4 3 2 3" xfId="77"/>
    <cellStyle name="Normal 4 3 2 4" xfId="179"/>
    <cellStyle name="Normal 4 3 3" xfId="122"/>
    <cellStyle name="Normal 4 3 3 2" xfId="193"/>
    <cellStyle name="Normal 4 3 4" xfId="127"/>
    <cellStyle name="Normal 4 3 4 2" xfId="198"/>
    <cellStyle name="Normal 4 3 5" xfId="133"/>
    <cellStyle name="Normal 4 3 5 2" xfId="204"/>
    <cellStyle name="Normal 4 3 6" xfId="61"/>
    <cellStyle name="Normal 4 3 7" xfId="167"/>
    <cellStyle name="Normal 4 3_MAL2T-2014A.XLS" xfId="147"/>
    <cellStyle name="Normal 4 4" xfId="27"/>
    <cellStyle name="Normal 4 4 2" xfId="50"/>
    <cellStyle name="Normal 4 4 2 2" xfId="79"/>
    <cellStyle name="Normal 4 4 2 3" xfId="181"/>
    <cellStyle name="Normal 4 4 3" xfId="62"/>
    <cellStyle name="Normal 4 4 4" xfId="168"/>
    <cellStyle name="Normal 4 5" xfId="33"/>
    <cellStyle name="Normal 4 5 2" xfId="67"/>
    <cellStyle name="Normal 4 5 3" xfId="172"/>
    <cellStyle name="Normal 4 6" xfId="123"/>
    <cellStyle name="Normal 4 6 2" xfId="194"/>
    <cellStyle name="Normal 4 7" xfId="134"/>
    <cellStyle name="Normal 4 7 2" xfId="205"/>
    <cellStyle name="Normal 4 8" xfId="142"/>
    <cellStyle name="Normal 4 8 2" xfId="213"/>
    <cellStyle name="Normal 4 9" xfId="128"/>
    <cellStyle name="Normal 4 9 2" xfId="199"/>
    <cellStyle name="Normal 4_MAL1K-2014A.XLS" xfId="40"/>
    <cellStyle name="Normal 5" xfId="17"/>
    <cellStyle name="Normal 5 2" xfId="30"/>
    <cellStyle name="Normal 5 2 2" xfId="108"/>
    <cellStyle name="Normal 5 2 3" xfId="116"/>
    <cellStyle name="Normal 5 2 3 2" xfId="160"/>
    <cellStyle name="Normal 5 2 3 2 2" xfId="219"/>
    <cellStyle name="Normal 5 2 4" xfId="84"/>
    <cellStyle name="Normal 5 2 4 2" xfId="185"/>
    <cellStyle name="Normal 5 2 5" xfId="64"/>
    <cellStyle name="Normal 5 3" xfId="37"/>
    <cellStyle name="Normal 5 4" xfId="46"/>
    <cellStyle name="Normal 5 4 2" xfId="75"/>
    <cellStyle name="Normal 5 4 3" xfId="177"/>
    <cellStyle name="Normal 5 5" xfId="104"/>
    <cellStyle name="Normal 5 6" xfId="115"/>
    <cellStyle name="Normal 5 6 2" xfId="148"/>
    <cellStyle name="Normal 5 6 2 2" xfId="218"/>
    <cellStyle name="Normal 5 7" xfId="159"/>
    <cellStyle name="Normal 6" xfId="41"/>
    <cellStyle name="Normal 6 2" xfId="88"/>
    <cellStyle name="Normal 6 2 2" xfId="188"/>
    <cellStyle name="Normal 6 3" xfId="109"/>
    <cellStyle name="Normal 6 4" xfId="117"/>
    <cellStyle name="Normal 6 4 2" xfId="150"/>
    <cellStyle name="Normal 6 4 2 2" xfId="220"/>
    <cellStyle name="Normal 6 5" xfId="81"/>
    <cellStyle name="Normal 6 5 2" xfId="183"/>
    <cellStyle name="Normal 6 6" xfId="152"/>
    <cellStyle name="Normal 7" xfId="43"/>
    <cellStyle name="Normal 7 2" xfId="111"/>
    <cellStyle name="Normal 7 3" xfId="119"/>
    <cellStyle name="Normal 7 3 2" xfId="157"/>
    <cellStyle name="Normal 7 3 2 2" xfId="222"/>
    <cellStyle name="Normal 7 4" xfId="86"/>
    <cellStyle name="Normal 7 4 2" xfId="187"/>
    <cellStyle name="Normal 7 5" xfId="155"/>
    <cellStyle name="Normal 8" xfId="44"/>
    <cellStyle name="Normal 8 2" xfId="101"/>
    <cellStyle name="Normal 8 3" xfId="99"/>
    <cellStyle name="Normal 8 4" xfId="112"/>
    <cellStyle name="Normal 8 5" xfId="120"/>
    <cellStyle name="Normal 8 5 2" xfId="151"/>
    <cellStyle name="Normal 8 5 2 2" xfId="223"/>
    <cellStyle name="Normal 8 6" xfId="91"/>
    <cellStyle name="Normal 8 7" xfId="156"/>
    <cellStyle name="Normal 9" xfId="42"/>
    <cellStyle name="Normal 9 2" xfId="110"/>
    <cellStyle name="Normal 9 3" xfId="118"/>
    <cellStyle name="Normal 9 3 2" xfId="72"/>
    <cellStyle name="Normal 9 3 2 2" xfId="221"/>
    <cellStyle name="Normal 9 4" xfId="90"/>
    <cellStyle name="Normal 9 4 2" xfId="190"/>
    <cellStyle name="Normal 9 5" xfId="74"/>
    <cellStyle name="Normal_IN9813 2" xfId="226"/>
    <cellStyle name="Normal_IN9828" xfId="8"/>
    <cellStyle name="Normal_SO02ny 2" xfId="225"/>
    <cellStyle name="Prosent" xfId="2" builtinId="5" customBuiltin="1"/>
    <cellStyle name="Prosent 2" xfId="4"/>
    <cellStyle name="Prosent 2 2" xfId="24"/>
    <cellStyle name="Prosent 2 2 2" xfId="32"/>
    <cellStyle name="Prosent 2 2 2 2" xfId="141"/>
    <cellStyle name="Prosent 2 2 2 2 2" xfId="212"/>
    <cellStyle name="Prosent 2 2 2 3" xfId="66"/>
    <cellStyle name="Prosent 2 2 2 4" xfId="171"/>
    <cellStyle name="Prosent 2 2 3" xfId="36"/>
    <cellStyle name="Prosent 2 2 3 2" xfId="70"/>
    <cellStyle name="Prosent 2 2 3 3" xfId="175"/>
    <cellStyle name="Prosent 2 2 4" xfId="106"/>
    <cellStyle name="Prosent 2 2 4 2" xfId="191"/>
    <cellStyle name="Prosent 2 2 5" xfId="92"/>
    <cellStyle name="Prosent 2 2 5 2" xfId="137"/>
    <cellStyle name="Prosent 2 2 5 2 2" xfId="208"/>
    <cellStyle name="Prosent 2 2 6" xfId="145"/>
    <cellStyle name="Prosent 2 2 6 2" xfId="216"/>
    <cellStyle name="Prosent 2 2 7" xfId="131"/>
    <cellStyle name="Prosent 2 2 7 2" xfId="202"/>
    <cellStyle name="Prosent 2 2 8" xfId="59"/>
    <cellStyle name="Prosent 2 2 9" xfId="165"/>
    <cellStyle name="Prosent 2 3" xfId="25"/>
    <cellStyle name="Prosent 2 3 2" xfId="49"/>
    <cellStyle name="Prosent 2 3 2 2" xfId="139"/>
    <cellStyle name="Prosent 2 3 2 2 2" xfId="210"/>
    <cellStyle name="Prosent 2 3 2 3" xfId="78"/>
    <cellStyle name="Prosent 2 3 2 4" xfId="180"/>
    <cellStyle name="Prosent 2 3 3" xfId="107"/>
    <cellStyle name="Prosent 2 3 3 2" xfId="192"/>
    <cellStyle name="Prosent 2 3 4" xfId="94"/>
    <cellStyle name="Prosent 2 3 4 2" xfId="126"/>
    <cellStyle name="Prosent 2 3 4 2 2" xfId="197"/>
    <cellStyle name="Prosent 2 3 5" xfId="132"/>
    <cellStyle name="Prosent 2 3 5 2" xfId="203"/>
    <cellStyle name="Prosent 2 3 6" xfId="60"/>
    <cellStyle name="Prosent 2 3 7" xfId="166"/>
    <cellStyle name="Prosent 2 4" xfId="22"/>
    <cellStyle name="Prosent 2 4 2" xfId="51"/>
    <cellStyle name="Prosent 2 4 2 2" xfId="80"/>
    <cellStyle name="Prosent 2 4 2 3" xfId="182"/>
    <cellStyle name="Prosent 2 4 3" xfId="57"/>
    <cellStyle name="Prosent 2 4 4" xfId="163"/>
    <cellStyle name="Prosent 2 5" xfId="29"/>
    <cellStyle name="Prosent 2 5 2" xfId="34"/>
    <cellStyle name="Prosent 2 5 2 2" xfId="68"/>
    <cellStyle name="Prosent 2 5 2 3" xfId="173"/>
    <cellStyle name="Prosent 2 6" xfId="15"/>
    <cellStyle name="Prosent 2 6 2" xfId="124"/>
    <cellStyle name="Prosent 2 6 3" xfId="195"/>
    <cellStyle name="Prosent 2 7" xfId="135"/>
    <cellStyle name="Prosent 2 7 2" xfId="206"/>
    <cellStyle name="Prosent 2 8" xfId="143"/>
    <cellStyle name="Prosent 2 8 2" xfId="214"/>
    <cellStyle name="Prosent 2 9" xfId="129"/>
    <cellStyle name="Prosent 2 9 2" xfId="200"/>
    <cellStyle name="Prosent 3" xfId="12"/>
    <cellStyle name="Prosent 3 2" xfId="47"/>
    <cellStyle name="Prosent 3 2 2" xfId="76"/>
    <cellStyle name="Prosent 3 2 3" xfId="178"/>
    <cellStyle name="Prosent 4" xfId="18"/>
    <cellStyle name="Prosent 5" xfId="28"/>
    <cellStyle name="Prosent 5 2" xfId="149"/>
    <cellStyle name="Prosent 6" xfId="63"/>
    <cellStyle name="Prosent 7" xfId="169"/>
    <cellStyle name="Svein" xfId="5"/>
    <cellStyle name="Svein 2" xfId="13"/>
    <cellStyle name="Svein 3" xfId="97"/>
    <cellStyle name="Tusen[0]" xfId="6"/>
    <cellStyle name="Tusenskille 2" xfId="87"/>
    <cellStyle name="Tusenskille 2 2" xfId="100"/>
    <cellStyle name="Tusenskille 2 3" xfId="98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/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/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/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/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/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95253</xdr:rowOff>
    </xdr:from>
    <xdr:ext cx="2965454" cy="257175"/>
    <xdr:sp macro="" textlink="">
      <xdr:nvSpPr>
        <xdr:cNvPr id="2" name="AutoShape 5"/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helse%20og%20sosiale%20tjenester\Seksjon%20for%20bestillerenhet_%20IKT%20og%20&#248;konomi\elisaboe\Befolkningsfremskrivning\AGL%20Kriteriebef2016-korrigert%20for%20sykehjmsb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N5">
            <v>1670</v>
          </cell>
          <cell r="O5">
            <v>473</v>
          </cell>
          <cell r="P5">
            <v>302</v>
          </cell>
          <cell r="Q5">
            <v>217</v>
          </cell>
          <cell r="R5">
            <v>179</v>
          </cell>
        </row>
        <row r="6">
          <cell r="N6">
            <v>1550</v>
          </cell>
          <cell r="O6">
            <v>466</v>
          </cell>
          <cell r="P6">
            <v>327</v>
          </cell>
          <cell r="Q6">
            <v>259</v>
          </cell>
          <cell r="R6">
            <v>273</v>
          </cell>
        </row>
        <row r="7">
          <cell r="N7">
            <v>1492</v>
          </cell>
          <cell r="O7">
            <v>422</v>
          </cell>
          <cell r="P7">
            <v>292</v>
          </cell>
          <cell r="Q7">
            <v>215</v>
          </cell>
          <cell r="R7">
            <v>227</v>
          </cell>
        </row>
        <row r="8">
          <cell r="N8">
            <v>1424</v>
          </cell>
          <cell r="O8">
            <v>484</v>
          </cell>
          <cell r="P8">
            <v>313</v>
          </cell>
          <cell r="Q8">
            <v>223</v>
          </cell>
          <cell r="R8">
            <v>253</v>
          </cell>
        </row>
        <row r="9">
          <cell r="N9">
            <v>3714</v>
          </cell>
          <cell r="O9">
            <v>1325</v>
          </cell>
          <cell r="P9">
            <v>828</v>
          </cell>
          <cell r="Q9">
            <v>624</v>
          </cell>
          <cell r="R9">
            <v>506</v>
          </cell>
        </row>
        <row r="10">
          <cell r="N10">
            <v>2823</v>
          </cell>
          <cell r="O10">
            <v>1018</v>
          </cell>
          <cell r="P10">
            <v>697</v>
          </cell>
          <cell r="Q10">
            <v>513</v>
          </cell>
          <cell r="R10">
            <v>413</v>
          </cell>
        </row>
        <row r="11">
          <cell r="N11">
            <v>3700</v>
          </cell>
          <cell r="O11">
            <v>1239</v>
          </cell>
          <cell r="P11">
            <v>807</v>
          </cell>
          <cell r="Q11">
            <v>642</v>
          </cell>
          <cell r="R11">
            <v>412</v>
          </cell>
        </row>
        <row r="12">
          <cell r="N12">
            <v>2962</v>
          </cell>
          <cell r="O12">
            <v>1068</v>
          </cell>
          <cell r="P12">
            <v>851</v>
          </cell>
          <cell r="Q12">
            <v>585</v>
          </cell>
          <cell r="R12">
            <v>437</v>
          </cell>
        </row>
        <row r="13">
          <cell r="N13">
            <v>1447</v>
          </cell>
          <cell r="O13">
            <v>573</v>
          </cell>
          <cell r="P13">
            <v>483</v>
          </cell>
          <cell r="Q13">
            <v>403</v>
          </cell>
          <cell r="R13">
            <v>293</v>
          </cell>
        </row>
        <row r="14">
          <cell r="N14">
            <v>1612</v>
          </cell>
          <cell r="O14">
            <v>629</v>
          </cell>
          <cell r="P14">
            <v>520</v>
          </cell>
          <cell r="Q14">
            <v>363</v>
          </cell>
          <cell r="R14">
            <v>231</v>
          </cell>
        </row>
        <row r="15">
          <cell r="N15">
            <v>2369</v>
          </cell>
          <cell r="O15">
            <v>881</v>
          </cell>
          <cell r="P15">
            <v>529</v>
          </cell>
          <cell r="Q15">
            <v>292</v>
          </cell>
          <cell r="R15">
            <v>165</v>
          </cell>
        </row>
        <row r="16">
          <cell r="N16">
            <v>3117</v>
          </cell>
          <cell r="O16">
            <v>1061</v>
          </cell>
          <cell r="P16">
            <v>753</v>
          </cell>
          <cell r="Q16">
            <v>511</v>
          </cell>
          <cell r="R16">
            <v>348</v>
          </cell>
        </row>
        <row r="17">
          <cell r="N17">
            <v>2680</v>
          </cell>
          <cell r="O17">
            <v>1330</v>
          </cell>
          <cell r="P17">
            <v>1310</v>
          </cell>
          <cell r="Q17">
            <v>1004</v>
          </cell>
          <cell r="R17">
            <v>524</v>
          </cell>
        </row>
        <row r="18">
          <cell r="N18">
            <v>3336</v>
          </cell>
          <cell r="O18">
            <v>1291</v>
          </cell>
          <cell r="P18">
            <v>1009</v>
          </cell>
          <cell r="Q18">
            <v>827</v>
          </cell>
          <cell r="R18">
            <v>596</v>
          </cell>
        </row>
        <row r="19">
          <cell r="N19">
            <v>1836</v>
          </cell>
          <cell r="O19">
            <v>522</v>
          </cell>
          <cell r="P19">
            <v>300</v>
          </cell>
          <cell r="Q19">
            <v>194</v>
          </cell>
          <cell r="R19">
            <v>142</v>
          </cell>
        </row>
        <row r="20">
          <cell r="N20">
            <v>71</v>
          </cell>
          <cell r="O20">
            <v>26</v>
          </cell>
          <cell r="P20">
            <v>7</v>
          </cell>
          <cell r="Q20">
            <v>14</v>
          </cell>
          <cell r="R20">
            <v>13</v>
          </cell>
        </row>
      </sheetData>
      <sheetData sheetId="1">
        <row r="5">
          <cell r="T5">
            <v>-1</v>
          </cell>
          <cell r="U5">
            <v>2</v>
          </cell>
          <cell r="V5">
            <v>2</v>
          </cell>
          <cell r="W5">
            <v>0</v>
          </cell>
          <cell r="X5">
            <v>-15</v>
          </cell>
        </row>
        <row r="6">
          <cell r="T6">
            <v>-3</v>
          </cell>
          <cell r="U6">
            <v>-15</v>
          </cell>
          <cell r="V6">
            <v>-23</v>
          </cell>
          <cell r="W6">
            <v>-48</v>
          </cell>
          <cell r="X6">
            <v>-57</v>
          </cell>
        </row>
        <row r="7">
          <cell r="T7">
            <v>-4</v>
          </cell>
          <cell r="U7">
            <v>-1</v>
          </cell>
          <cell r="V7">
            <v>-16</v>
          </cell>
          <cell r="W7">
            <v>-10</v>
          </cell>
          <cell r="X7">
            <v>3</v>
          </cell>
        </row>
        <row r="8">
          <cell r="T8">
            <v>-14</v>
          </cell>
          <cell r="U8">
            <v>-18</v>
          </cell>
          <cell r="V8">
            <v>-12</v>
          </cell>
          <cell r="W8">
            <v>-28</v>
          </cell>
          <cell r="X8">
            <v>-54</v>
          </cell>
        </row>
        <row r="9">
          <cell r="T9">
            <v>11</v>
          </cell>
          <cell r="U9">
            <v>10</v>
          </cell>
          <cell r="V9">
            <v>9</v>
          </cell>
          <cell r="W9">
            <v>7</v>
          </cell>
          <cell r="X9">
            <v>-9</v>
          </cell>
        </row>
        <row r="10">
          <cell r="T10">
            <v>-13</v>
          </cell>
          <cell r="U10">
            <v>-3</v>
          </cell>
          <cell r="V10">
            <v>-16</v>
          </cell>
          <cell r="W10">
            <v>-18</v>
          </cell>
          <cell r="X10">
            <v>-25</v>
          </cell>
        </row>
        <row r="11">
          <cell r="T11">
            <v>22</v>
          </cell>
          <cell r="U11">
            <v>15</v>
          </cell>
          <cell r="V11">
            <v>27</v>
          </cell>
          <cell r="W11">
            <v>56</v>
          </cell>
          <cell r="X11">
            <v>112</v>
          </cell>
        </row>
        <row r="12">
          <cell r="T12">
            <v>11</v>
          </cell>
          <cell r="U12">
            <v>10</v>
          </cell>
          <cell r="V12">
            <v>5</v>
          </cell>
          <cell r="W12">
            <v>14</v>
          </cell>
          <cell r="X12">
            <v>15</v>
          </cell>
        </row>
        <row r="13">
          <cell r="T13">
            <v>-9</v>
          </cell>
          <cell r="U13">
            <v>1</v>
          </cell>
          <cell r="V13">
            <v>-3</v>
          </cell>
          <cell r="W13">
            <v>-2</v>
          </cell>
          <cell r="X13">
            <v>7</v>
          </cell>
        </row>
        <row r="14">
          <cell r="T14">
            <v>-6</v>
          </cell>
          <cell r="U14">
            <v>-15</v>
          </cell>
          <cell r="V14">
            <v>-9</v>
          </cell>
          <cell r="W14">
            <v>-25</v>
          </cell>
          <cell r="X14">
            <v>-28</v>
          </cell>
        </row>
        <row r="15">
          <cell r="T15">
            <v>7</v>
          </cell>
          <cell r="U15">
            <v>14</v>
          </cell>
          <cell r="V15">
            <v>3</v>
          </cell>
          <cell r="W15">
            <v>6</v>
          </cell>
          <cell r="X15">
            <v>-6</v>
          </cell>
        </row>
        <row r="16">
          <cell r="T16">
            <v>10</v>
          </cell>
          <cell r="U16">
            <v>3</v>
          </cell>
          <cell r="V16">
            <v>5</v>
          </cell>
          <cell r="W16">
            <v>3</v>
          </cell>
          <cell r="X16">
            <v>-4</v>
          </cell>
        </row>
        <row r="17">
          <cell r="T17">
            <v>7</v>
          </cell>
          <cell r="U17">
            <v>3</v>
          </cell>
          <cell r="V17">
            <v>8</v>
          </cell>
          <cell r="W17">
            <v>20</v>
          </cell>
          <cell r="X17">
            <v>22</v>
          </cell>
        </row>
        <row r="18">
          <cell r="T18">
            <v>17</v>
          </cell>
          <cell r="U18">
            <v>6</v>
          </cell>
          <cell r="V18">
            <v>18</v>
          </cell>
          <cell r="W18">
            <v>30</v>
          </cell>
          <cell r="X18">
            <v>66</v>
          </cell>
        </row>
        <row r="19">
          <cell r="T19">
            <v>0</v>
          </cell>
          <cell r="U19">
            <v>1</v>
          </cell>
          <cell r="V19">
            <v>6</v>
          </cell>
          <cell r="W19">
            <v>3</v>
          </cell>
          <cell r="X19">
            <v>-11</v>
          </cell>
        </row>
        <row r="23">
          <cell r="N23">
            <v>2</v>
          </cell>
          <cell r="O23">
            <v>4</v>
          </cell>
          <cell r="P23">
            <v>2</v>
          </cell>
          <cell r="Q23">
            <v>1</v>
          </cell>
          <cell r="R23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182"/>
  <sheetViews>
    <sheetView showGridLines="0" workbookViewId="0">
      <selection activeCell="Q5" sqref="Q5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10" width="8.7109375" style="1" customWidth="1"/>
    <col min="11" max="12" width="11.42578125" style="1" customWidth="1"/>
    <col min="13" max="13" width="5.7109375" style="1" customWidth="1"/>
    <col min="14" max="14" width="20.85546875" style="1" bestFit="1" customWidth="1"/>
    <col min="15" max="15" width="15.28515625" style="1" customWidth="1"/>
    <col min="16" max="16" width="13.140625" style="1" customWidth="1"/>
    <col min="17" max="17" width="11.42578125" style="1" customWidth="1"/>
    <col min="18" max="16384" width="11.42578125" style="1"/>
  </cols>
  <sheetData>
    <row r="1" spans="1:22" x14ac:dyDescent="0.2">
      <c r="A1" s="38" t="s">
        <v>86</v>
      </c>
      <c r="B1" s="39"/>
    </row>
    <row r="2" spans="1:22" x14ac:dyDescent="0.2">
      <c r="A2" s="2" t="s">
        <v>0</v>
      </c>
    </row>
    <row r="4" spans="1:22" ht="15" x14ac:dyDescent="0.25">
      <c r="A4" s="40" t="str">
        <f>A14</f>
        <v>Tabell 2-B-1-A1 - Sum personellinnsats innen helsestasjons- og skolehelsetjeneste - timeverk pr. uke</v>
      </c>
      <c r="B4" s="41"/>
      <c r="C4" s="41"/>
      <c r="D4" s="41"/>
      <c r="E4" s="41"/>
      <c r="F4" s="41"/>
      <c r="G4" s="41"/>
      <c r="H4" s="41"/>
      <c r="I4" s="41"/>
      <c r="J4" s="42" t="s">
        <v>103</v>
      </c>
      <c r="K4" s="41"/>
    </row>
    <row r="5" spans="1:22" x14ac:dyDescent="0.2">
      <c r="A5" s="4" t="str">
        <f>A38</f>
        <v>Tabell 2-B-1-A2 - Sum personellinnsats- helsestasjonstjeneste til gravide og barn 0 - 5 år - timeverk pr. uke</v>
      </c>
    </row>
    <row r="6" spans="1:22" x14ac:dyDescent="0.2">
      <c r="A6" s="4" t="str">
        <f>A84</f>
        <v>Tabell 2-B-1-A3 - Sum personellinnsats- skolehelsetjeneste i ungdomstrinnet - timeverk pr. uke</v>
      </c>
    </row>
    <row r="7" spans="1:22" x14ac:dyDescent="0.2">
      <c r="A7" s="4" t="str">
        <f>A106</f>
        <v>Tabell 2-B-1-A4 - Sum personellinnsats- skolehelsetjeneste i videregående skole - timeverk pr. uke</v>
      </c>
    </row>
    <row r="8" spans="1:22" x14ac:dyDescent="0.2">
      <c r="A8" s="4" t="str">
        <f>A133</f>
        <v>Tabell 2-B-1-A5 - Sum personellinnsats- helsestasjon for ungdom - timeverk pr. uke</v>
      </c>
    </row>
    <row r="9" spans="1:22" x14ac:dyDescent="0.2">
      <c r="A9" s="4" t="str">
        <f>A159</f>
        <v>Tabell 2-B-1-A6 - Sum personellinnsats  - ledelse - innen helsestasjons- og skolehelsetjeneste - timeverk pr. uke</v>
      </c>
    </row>
    <row r="10" spans="1:22" x14ac:dyDescent="0.2">
      <c r="A10" s="4" t="str">
        <f>M14</f>
        <v>Tabell 2-B-1-B - Helsestasjon for ungdom</v>
      </c>
      <c r="O10" s="1" t="s">
        <v>83</v>
      </c>
    </row>
    <row r="11" spans="1:22" x14ac:dyDescent="0.2">
      <c r="A11" s="4"/>
      <c r="K11" s="43"/>
    </row>
    <row r="12" spans="1:22" x14ac:dyDescent="0.2">
      <c r="A12" s="4"/>
    </row>
    <row r="13" spans="1:22" x14ac:dyDescent="0.2">
      <c r="A13" s="4"/>
    </row>
    <row r="14" spans="1:22" s="5" customFormat="1" ht="12.75" thickBot="1" x14ac:dyDescent="0.25">
      <c r="A14" s="44" t="s">
        <v>104</v>
      </c>
      <c r="M14" s="44" t="s">
        <v>105</v>
      </c>
    </row>
    <row r="15" spans="1:22" s="5" customFormat="1" ht="60.75" thickBot="1" x14ac:dyDescent="0.25">
      <c r="A15" s="6" t="s">
        <v>1</v>
      </c>
      <c r="B15" s="7" t="s">
        <v>2</v>
      </c>
      <c r="C15" s="8" t="s">
        <v>106</v>
      </c>
      <c r="D15" s="8" t="s">
        <v>107</v>
      </c>
      <c r="E15" s="8" t="s">
        <v>108</v>
      </c>
      <c r="F15" s="8" t="s">
        <v>109</v>
      </c>
      <c r="G15" s="8" t="s">
        <v>110</v>
      </c>
      <c r="H15" s="9" t="s">
        <v>111</v>
      </c>
      <c r="I15" s="9" t="s">
        <v>112</v>
      </c>
      <c r="J15" s="9" t="s">
        <v>113</v>
      </c>
      <c r="M15" s="6" t="s">
        <v>1</v>
      </c>
      <c r="N15" s="7" t="s">
        <v>2</v>
      </c>
      <c r="O15" s="28" t="s">
        <v>114</v>
      </c>
      <c r="P15" s="28" t="s">
        <v>115</v>
      </c>
      <c r="V15" s="5" t="s">
        <v>83</v>
      </c>
    </row>
    <row r="16" spans="1:22" x14ac:dyDescent="0.2">
      <c r="A16" s="10">
        <v>1</v>
      </c>
      <c r="B16" s="11" t="s">
        <v>3</v>
      </c>
      <c r="C16" s="244">
        <f t="shared" ref="C16:J30" si="0">C40+C65+C86+C108+C135+C161</f>
        <v>1042.5</v>
      </c>
      <c r="D16" s="245">
        <f t="shared" si="0"/>
        <v>157.5</v>
      </c>
      <c r="E16" s="245">
        <f t="shared" si="0"/>
        <v>65.5</v>
      </c>
      <c r="F16" s="245">
        <f t="shared" si="0"/>
        <v>32.04</v>
      </c>
      <c r="G16" s="245">
        <f t="shared" si="0"/>
        <v>4</v>
      </c>
      <c r="H16" s="246">
        <f t="shared" si="0"/>
        <v>270</v>
      </c>
      <c r="I16" s="45">
        <f t="shared" si="0"/>
        <v>1571.54</v>
      </c>
      <c r="J16" s="83">
        <f t="shared" si="0"/>
        <v>213.75</v>
      </c>
      <c r="M16" s="10">
        <v>1</v>
      </c>
      <c r="N16" s="11" t="s">
        <v>3</v>
      </c>
      <c r="O16" s="574">
        <v>581</v>
      </c>
      <c r="P16" s="575">
        <v>196</v>
      </c>
    </row>
    <row r="17" spans="1:20" x14ac:dyDescent="0.2">
      <c r="A17" s="12">
        <v>2</v>
      </c>
      <c r="B17" s="13" t="s">
        <v>4</v>
      </c>
      <c r="C17" s="247">
        <f t="shared" si="0"/>
        <v>806.25</v>
      </c>
      <c r="D17" s="248">
        <f t="shared" si="0"/>
        <v>112.5</v>
      </c>
      <c r="E17" s="248">
        <f t="shared" si="0"/>
        <v>53</v>
      </c>
      <c r="F17" s="248">
        <f t="shared" si="0"/>
        <v>234</v>
      </c>
      <c r="G17" s="248">
        <f t="shared" si="0"/>
        <v>75</v>
      </c>
      <c r="H17" s="249">
        <f t="shared" si="0"/>
        <v>131.25</v>
      </c>
      <c r="I17" s="46">
        <f t="shared" si="0"/>
        <v>1412</v>
      </c>
      <c r="J17" s="84">
        <f t="shared" si="0"/>
        <v>131.25</v>
      </c>
      <c r="M17" s="12">
        <v>2</v>
      </c>
      <c r="N17" s="13" t="s">
        <v>4</v>
      </c>
      <c r="O17" s="576">
        <v>376</v>
      </c>
      <c r="P17" s="577">
        <v>296</v>
      </c>
    </row>
    <row r="18" spans="1:20" x14ac:dyDescent="0.2">
      <c r="A18" s="12">
        <v>3</v>
      </c>
      <c r="B18" s="13" t="s">
        <v>5</v>
      </c>
      <c r="C18" s="247">
        <f t="shared" si="0"/>
        <v>570</v>
      </c>
      <c r="D18" s="248">
        <f t="shared" si="0"/>
        <v>75</v>
      </c>
      <c r="E18" s="248">
        <f t="shared" si="0"/>
        <v>56.5</v>
      </c>
      <c r="F18" s="248">
        <f t="shared" si="0"/>
        <v>73</v>
      </c>
      <c r="G18" s="248">
        <f t="shared" si="0"/>
        <v>105</v>
      </c>
      <c r="H18" s="249">
        <f t="shared" si="0"/>
        <v>56.25</v>
      </c>
      <c r="I18" s="46">
        <f t="shared" si="0"/>
        <v>935.75</v>
      </c>
      <c r="J18" s="84">
        <f t="shared" si="0"/>
        <v>0</v>
      </c>
      <c r="M18" s="12">
        <v>3</v>
      </c>
      <c r="N18" s="13" t="s">
        <v>5</v>
      </c>
      <c r="O18" s="576">
        <v>75</v>
      </c>
      <c r="P18" s="577">
        <v>61</v>
      </c>
    </row>
    <row r="19" spans="1:20" x14ac:dyDescent="0.2">
      <c r="A19" s="12">
        <v>4</v>
      </c>
      <c r="B19" s="13" t="s">
        <v>6</v>
      </c>
      <c r="C19" s="247">
        <f t="shared" si="0"/>
        <v>532.5</v>
      </c>
      <c r="D19" s="248">
        <f t="shared" si="0"/>
        <v>71.25</v>
      </c>
      <c r="E19" s="248">
        <f t="shared" si="0"/>
        <v>56.25</v>
      </c>
      <c r="F19" s="248">
        <f t="shared" si="0"/>
        <v>68.400000000000006</v>
      </c>
      <c r="G19" s="248">
        <f t="shared" si="0"/>
        <v>30</v>
      </c>
      <c r="H19" s="249">
        <f t="shared" si="0"/>
        <v>75</v>
      </c>
      <c r="I19" s="46">
        <f t="shared" si="0"/>
        <v>833.4</v>
      </c>
      <c r="J19" s="84">
        <f t="shared" si="0"/>
        <v>0</v>
      </c>
      <c r="M19" s="12">
        <v>4</v>
      </c>
      <c r="N19" s="13" t="s">
        <v>6</v>
      </c>
      <c r="O19" s="576">
        <v>679</v>
      </c>
      <c r="P19" s="577">
        <v>603</v>
      </c>
    </row>
    <row r="20" spans="1:20" x14ac:dyDescent="0.2">
      <c r="A20" s="12">
        <v>5</v>
      </c>
      <c r="B20" s="13" t="s">
        <v>7</v>
      </c>
      <c r="C20" s="247">
        <f t="shared" si="0"/>
        <v>556.5</v>
      </c>
      <c r="D20" s="248">
        <f t="shared" si="0"/>
        <v>84</v>
      </c>
      <c r="E20" s="248">
        <f t="shared" si="0"/>
        <v>43</v>
      </c>
      <c r="F20" s="248">
        <f t="shared" si="0"/>
        <v>36</v>
      </c>
      <c r="G20" s="248">
        <f t="shared" si="0"/>
        <v>37.5</v>
      </c>
      <c r="H20" s="249">
        <f t="shared" si="0"/>
        <v>75</v>
      </c>
      <c r="I20" s="46">
        <f t="shared" si="0"/>
        <v>832</v>
      </c>
      <c r="J20" s="84">
        <f t="shared" si="0"/>
        <v>0</v>
      </c>
      <c r="M20" s="12">
        <v>5</v>
      </c>
      <c r="N20" s="13" t="s">
        <v>7</v>
      </c>
      <c r="O20" s="576">
        <v>1058</v>
      </c>
      <c r="P20" s="577">
        <v>483</v>
      </c>
    </row>
    <row r="21" spans="1:20" x14ac:dyDescent="0.2">
      <c r="A21" s="12">
        <v>6</v>
      </c>
      <c r="B21" s="13" t="s">
        <v>8</v>
      </c>
      <c r="C21" s="247">
        <f t="shared" si="0"/>
        <v>450</v>
      </c>
      <c r="D21" s="248">
        <f t="shared" si="0"/>
        <v>1.6</v>
      </c>
      <c r="E21" s="248">
        <f t="shared" si="0"/>
        <v>25.5</v>
      </c>
      <c r="F21" s="248">
        <f t="shared" si="0"/>
        <v>44.2</v>
      </c>
      <c r="G21" s="248">
        <f t="shared" si="0"/>
        <v>0</v>
      </c>
      <c r="H21" s="249">
        <f t="shared" si="0"/>
        <v>60</v>
      </c>
      <c r="I21" s="46">
        <f t="shared" si="0"/>
        <v>581.30000000000007</v>
      </c>
      <c r="J21" s="84">
        <f t="shared" si="0"/>
        <v>0</v>
      </c>
      <c r="M21" s="12">
        <v>6</v>
      </c>
      <c r="N21" s="13" t="s">
        <v>8</v>
      </c>
      <c r="O21" s="576">
        <v>250</v>
      </c>
      <c r="P21" s="577">
        <v>200</v>
      </c>
    </row>
    <row r="22" spans="1:20" x14ac:dyDescent="0.2">
      <c r="A22" s="12">
        <v>7</v>
      </c>
      <c r="B22" s="13" t="s">
        <v>9</v>
      </c>
      <c r="C22" s="247">
        <f t="shared" si="0"/>
        <v>607.75</v>
      </c>
      <c r="D22" s="248">
        <f t="shared" si="0"/>
        <v>41.25</v>
      </c>
      <c r="E22" s="248">
        <f t="shared" si="0"/>
        <v>46.5</v>
      </c>
      <c r="F22" s="248">
        <f t="shared" si="0"/>
        <v>1</v>
      </c>
      <c r="G22" s="248">
        <f t="shared" si="0"/>
        <v>0</v>
      </c>
      <c r="H22" s="249">
        <f t="shared" si="0"/>
        <v>82.5</v>
      </c>
      <c r="I22" s="46">
        <f t="shared" si="0"/>
        <v>779</v>
      </c>
      <c r="J22" s="84">
        <f t="shared" si="0"/>
        <v>71.25</v>
      </c>
      <c r="M22" s="12">
        <v>7</v>
      </c>
      <c r="N22" s="13" t="s">
        <v>9</v>
      </c>
      <c r="O22" s="576">
        <v>782</v>
      </c>
      <c r="P22" s="577">
        <v>448</v>
      </c>
    </row>
    <row r="23" spans="1:20" x14ac:dyDescent="0.2">
      <c r="A23" s="12">
        <v>8</v>
      </c>
      <c r="B23" s="13" t="s">
        <v>10</v>
      </c>
      <c r="C23" s="247">
        <f t="shared" si="0"/>
        <v>735.5</v>
      </c>
      <c r="D23" s="248">
        <f t="shared" si="0"/>
        <v>45</v>
      </c>
      <c r="E23" s="248">
        <f t="shared" si="0"/>
        <v>53</v>
      </c>
      <c r="F23" s="248">
        <f t="shared" si="0"/>
        <v>0</v>
      </c>
      <c r="G23" s="248">
        <f t="shared" si="0"/>
        <v>93.75</v>
      </c>
      <c r="H23" s="249">
        <f t="shared" si="0"/>
        <v>86.25</v>
      </c>
      <c r="I23" s="46">
        <f t="shared" si="0"/>
        <v>1013.5</v>
      </c>
      <c r="J23" s="84">
        <f t="shared" si="0"/>
        <v>67.5</v>
      </c>
      <c r="M23" s="12">
        <v>8</v>
      </c>
      <c r="N23" s="13" t="s">
        <v>10</v>
      </c>
      <c r="O23" s="576">
        <v>848</v>
      </c>
      <c r="P23" s="577">
        <v>478</v>
      </c>
    </row>
    <row r="24" spans="1:20" x14ac:dyDescent="0.2">
      <c r="A24" s="12">
        <v>9</v>
      </c>
      <c r="B24" s="13" t="s">
        <v>11</v>
      </c>
      <c r="C24" s="247">
        <f t="shared" si="0"/>
        <v>619.75</v>
      </c>
      <c r="D24" s="248">
        <f t="shared" si="0"/>
        <v>56.25</v>
      </c>
      <c r="E24" s="248">
        <f t="shared" si="0"/>
        <v>41</v>
      </c>
      <c r="F24" s="248">
        <f t="shared" si="0"/>
        <v>2</v>
      </c>
      <c r="G24" s="248">
        <f t="shared" si="0"/>
        <v>37.5</v>
      </c>
      <c r="H24" s="249">
        <f t="shared" si="0"/>
        <v>123</v>
      </c>
      <c r="I24" s="46">
        <f t="shared" si="0"/>
        <v>879.5</v>
      </c>
      <c r="J24" s="84">
        <f t="shared" si="0"/>
        <v>243.75</v>
      </c>
      <c r="M24" s="12">
        <v>9</v>
      </c>
      <c r="N24" s="13" t="s">
        <v>11</v>
      </c>
      <c r="O24" s="576">
        <v>150</v>
      </c>
      <c r="P24" s="577">
        <v>100</v>
      </c>
      <c r="T24" s="1" t="s">
        <v>83</v>
      </c>
    </row>
    <row r="25" spans="1:20" x14ac:dyDescent="0.2">
      <c r="A25" s="12">
        <v>10</v>
      </c>
      <c r="B25" s="13" t="s">
        <v>12</v>
      </c>
      <c r="C25" s="247">
        <f t="shared" si="0"/>
        <v>547.5</v>
      </c>
      <c r="D25" s="248">
        <f t="shared" si="0"/>
        <v>67.5</v>
      </c>
      <c r="E25" s="248">
        <f t="shared" si="0"/>
        <v>24</v>
      </c>
      <c r="F25" s="248">
        <f t="shared" si="0"/>
        <v>0</v>
      </c>
      <c r="G25" s="248">
        <f t="shared" si="0"/>
        <v>75</v>
      </c>
      <c r="H25" s="249">
        <f t="shared" si="0"/>
        <v>37.5</v>
      </c>
      <c r="I25" s="46">
        <f t="shared" si="0"/>
        <v>751.5</v>
      </c>
      <c r="J25" s="84">
        <f t="shared" si="0"/>
        <v>95.75</v>
      </c>
      <c r="M25" s="12">
        <v>10</v>
      </c>
      <c r="N25" s="13" t="s">
        <v>12</v>
      </c>
      <c r="O25" s="576">
        <v>38</v>
      </c>
      <c r="P25" s="577">
        <v>35</v>
      </c>
    </row>
    <row r="26" spans="1:20" x14ac:dyDescent="0.2">
      <c r="A26" s="12">
        <v>11</v>
      </c>
      <c r="B26" s="13" t="s">
        <v>13</v>
      </c>
      <c r="C26" s="247">
        <f t="shared" si="0"/>
        <v>585</v>
      </c>
      <c r="D26" s="248">
        <f t="shared" si="0"/>
        <v>60</v>
      </c>
      <c r="E26" s="248">
        <f t="shared" si="0"/>
        <v>73.75</v>
      </c>
      <c r="F26" s="248">
        <f t="shared" si="0"/>
        <v>7</v>
      </c>
      <c r="G26" s="248">
        <f t="shared" si="0"/>
        <v>37.5</v>
      </c>
      <c r="H26" s="249">
        <f t="shared" si="0"/>
        <v>101.25</v>
      </c>
      <c r="I26" s="46">
        <f t="shared" si="0"/>
        <v>864.5</v>
      </c>
      <c r="J26" s="84">
        <f t="shared" si="0"/>
        <v>0</v>
      </c>
      <c r="M26" s="12">
        <v>11</v>
      </c>
      <c r="N26" s="13" t="s">
        <v>13</v>
      </c>
      <c r="O26" s="576">
        <v>341</v>
      </c>
      <c r="P26" s="577">
        <v>204</v>
      </c>
    </row>
    <row r="27" spans="1:20" x14ac:dyDescent="0.2">
      <c r="A27" s="12">
        <v>12</v>
      </c>
      <c r="B27" s="13" t="s">
        <v>14</v>
      </c>
      <c r="C27" s="247">
        <f t="shared" si="0"/>
        <v>715.5</v>
      </c>
      <c r="D27" s="248">
        <f t="shared" si="0"/>
        <v>129.375</v>
      </c>
      <c r="E27" s="248">
        <f t="shared" si="0"/>
        <v>37.5</v>
      </c>
      <c r="F27" s="248">
        <f t="shared" si="0"/>
        <v>15</v>
      </c>
      <c r="G27" s="248">
        <f t="shared" si="0"/>
        <v>37.5</v>
      </c>
      <c r="H27" s="249">
        <f t="shared" si="0"/>
        <v>97.5</v>
      </c>
      <c r="I27" s="46">
        <f t="shared" si="0"/>
        <v>1032.375</v>
      </c>
      <c r="J27" s="84">
        <f t="shared" si="0"/>
        <v>0</v>
      </c>
      <c r="M27" s="12">
        <v>12</v>
      </c>
      <c r="N27" s="13" t="s">
        <v>14</v>
      </c>
      <c r="O27" s="576">
        <v>727</v>
      </c>
      <c r="P27" s="577">
        <v>0</v>
      </c>
    </row>
    <row r="28" spans="1:20" x14ac:dyDescent="0.2">
      <c r="A28" s="12">
        <v>13</v>
      </c>
      <c r="B28" s="13" t="s">
        <v>15</v>
      </c>
      <c r="C28" s="247">
        <f t="shared" si="0"/>
        <v>963.75</v>
      </c>
      <c r="D28" s="248">
        <f t="shared" si="0"/>
        <v>56.25</v>
      </c>
      <c r="E28" s="248">
        <f t="shared" si="0"/>
        <v>59.5</v>
      </c>
      <c r="F28" s="248">
        <f t="shared" si="0"/>
        <v>172.8</v>
      </c>
      <c r="G28" s="248">
        <f t="shared" si="0"/>
        <v>0</v>
      </c>
      <c r="H28" s="249">
        <f t="shared" si="0"/>
        <v>108.80000000000001</v>
      </c>
      <c r="I28" s="46">
        <f t="shared" si="0"/>
        <v>1361.1</v>
      </c>
      <c r="J28" s="84">
        <f t="shared" si="0"/>
        <v>0</v>
      </c>
      <c r="M28" s="12">
        <v>13</v>
      </c>
      <c r="N28" s="13" t="s">
        <v>15</v>
      </c>
      <c r="O28" s="576">
        <v>333</v>
      </c>
      <c r="P28" s="577">
        <v>443</v>
      </c>
    </row>
    <row r="29" spans="1:20" x14ac:dyDescent="0.2">
      <c r="A29" s="12">
        <v>14</v>
      </c>
      <c r="B29" s="13" t="s">
        <v>16</v>
      </c>
      <c r="C29" s="247">
        <f t="shared" si="0"/>
        <v>982.5</v>
      </c>
      <c r="D29" s="248">
        <f t="shared" si="0"/>
        <v>78.75</v>
      </c>
      <c r="E29" s="248">
        <f t="shared" si="0"/>
        <v>44</v>
      </c>
      <c r="F29" s="248">
        <f t="shared" si="0"/>
        <v>36</v>
      </c>
      <c r="G29" s="248">
        <f t="shared" si="0"/>
        <v>45</v>
      </c>
      <c r="H29" s="249">
        <f t="shared" si="0"/>
        <v>131.5</v>
      </c>
      <c r="I29" s="46">
        <f t="shared" si="0"/>
        <v>1317.75</v>
      </c>
      <c r="J29" s="84">
        <f t="shared" si="0"/>
        <v>0</v>
      </c>
      <c r="K29" s="1" t="s">
        <v>83</v>
      </c>
      <c r="M29" s="12">
        <v>14</v>
      </c>
      <c r="N29" s="13" t="s">
        <v>16</v>
      </c>
      <c r="O29" s="576">
        <v>728</v>
      </c>
      <c r="P29" s="577">
        <v>202</v>
      </c>
    </row>
    <row r="30" spans="1:20" ht="12.75" thickBot="1" x14ac:dyDescent="0.25">
      <c r="A30" s="14">
        <v>15</v>
      </c>
      <c r="B30" s="15" t="s">
        <v>17</v>
      </c>
      <c r="C30" s="250">
        <f t="shared" si="0"/>
        <v>604</v>
      </c>
      <c r="D30" s="251">
        <f t="shared" si="0"/>
        <v>33.75</v>
      </c>
      <c r="E30" s="251">
        <f t="shared" si="0"/>
        <v>48</v>
      </c>
      <c r="F30" s="251">
        <f t="shared" si="0"/>
        <v>2.75</v>
      </c>
      <c r="G30" s="251">
        <f t="shared" si="0"/>
        <v>0</v>
      </c>
      <c r="H30" s="252">
        <f t="shared" si="0"/>
        <v>146.5</v>
      </c>
      <c r="I30" s="82">
        <f t="shared" si="0"/>
        <v>835</v>
      </c>
      <c r="J30" s="85">
        <f t="shared" si="0"/>
        <v>0</v>
      </c>
      <c r="M30" s="14">
        <v>15</v>
      </c>
      <c r="N30" s="15" t="s">
        <v>17</v>
      </c>
      <c r="O30" s="578">
        <v>303</v>
      </c>
      <c r="P30" s="579">
        <v>296</v>
      </c>
    </row>
    <row r="31" spans="1:20" s="17" customFormat="1" x14ac:dyDescent="0.2">
      <c r="A31" s="70"/>
      <c r="B31" s="71" t="s">
        <v>204</v>
      </c>
      <c r="C31" s="72">
        <f t="shared" ref="C31:J31" si="1">SUM(C16:C30)</f>
        <v>10319</v>
      </c>
      <c r="D31" s="72">
        <f t="shared" si="1"/>
        <v>1069.9749999999999</v>
      </c>
      <c r="E31" s="72">
        <f t="shared" si="1"/>
        <v>727</v>
      </c>
      <c r="F31" s="72">
        <f t="shared" si="1"/>
        <v>724.19</v>
      </c>
      <c r="G31" s="72">
        <f t="shared" si="1"/>
        <v>577.75</v>
      </c>
      <c r="H31" s="72">
        <f t="shared" si="1"/>
        <v>1582.3</v>
      </c>
      <c r="I31" s="72">
        <f t="shared" si="1"/>
        <v>15000.215</v>
      </c>
      <c r="J31" s="73">
        <f t="shared" si="1"/>
        <v>823.25</v>
      </c>
      <c r="M31" s="70"/>
      <c r="N31" s="71" t="s">
        <v>204</v>
      </c>
      <c r="O31" s="72">
        <f>SUM(O16:O30)</f>
        <v>7269</v>
      </c>
      <c r="P31" s="73">
        <f>SUM(P16:P30)</f>
        <v>4045</v>
      </c>
    </row>
    <row r="32" spans="1:20" s="184" customFormat="1" x14ac:dyDescent="0.2">
      <c r="A32" s="240"/>
      <c r="B32" s="241" t="s">
        <v>170</v>
      </c>
      <c r="C32" s="242">
        <v>9992.5600000000013</v>
      </c>
      <c r="D32" s="242">
        <v>1105.8</v>
      </c>
      <c r="E32" s="242">
        <v>726.15</v>
      </c>
      <c r="F32" s="242">
        <v>566.71</v>
      </c>
      <c r="G32" s="242">
        <v>480.49</v>
      </c>
      <c r="H32" s="242">
        <v>1687.83</v>
      </c>
      <c r="I32" s="242">
        <v>14559.539999999999</v>
      </c>
      <c r="J32" s="243">
        <v>740.74</v>
      </c>
      <c r="M32" s="240"/>
      <c r="N32" s="241" t="s">
        <v>170</v>
      </c>
      <c r="O32" s="242">
        <v>8395</v>
      </c>
      <c r="P32" s="243">
        <v>4446</v>
      </c>
    </row>
    <row r="33" spans="1:19" s="184" customFormat="1" x14ac:dyDescent="0.2">
      <c r="A33" s="240"/>
      <c r="B33" s="241" t="s">
        <v>85</v>
      </c>
      <c r="C33" s="242">
        <v>8970.380000000001</v>
      </c>
      <c r="D33" s="242">
        <v>1072.25</v>
      </c>
      <c r="E33" s="242">
        <v>714.85</v>
      </c>
      <c r="F33" s="242">
        <v>587.79</v>
      </c>
      <c r="G33" s="242">
        <v>483.89</v>
      </c>
      <c r="H33" s="242">
        <v>1748.38</v>
      </c>
      <c r="I33" s="242">
        <v>13577.54</v>
      </c>
      <c r="J33" s="243">
        <v>867.15</v>
      </c>
      <c r="M33" s="240"/>
      <c r="N33" s="241" t="s">
        <v>85</v>
      </c>
      <c r="O33" s="242">
        <v>10091</v>
      </c>
      <c r="P33" s="243">
        <v>5919</v>
      </c>
    </row>
    <row r="34" spans="1:19" s="17" customFormat="1" x14ac:dyDescent="0.2">
      <c r="A34" s="74"/>
      <c r="B34" s="77" t="s">
        <v>82</v>
      </c>
      <c r="C34" s="58">
        <v>8742.58</v>
      </c>
      <c r="D34" s="58">
        <v>1026.6199999999999</v>
      </c>
      <c r="E34" s="58">
        <v>742.69999999999993</v>
      </c>
      <c r="F34" s="58">
        <v>702.81</v>
      </c>
      <c r="G34" s="58">
        <v>536.45000000000005</v>
      </c>
      <c r="H34" s="58">
        <v>1789.73</v>
      </c>
      <c r="I34" s="58">
        <v>13540.890000000001</v>
      </c>
      <c r="J34" s="59">
        <v>1141.6500000000001</v>
      </c>
      <c r="M34" s="74"/>
      <c r="N34" s="77" t="s">
        <v>82</v>
      </c>
      <c r="O34" s="58">
        <v>10091</v>
      </c>
      <c r="P34" s="59">
        <v>5919</v>
      </c>
    </row>
    <row r="35" spans="1:19" s="17" customFormat="1" ht="12.75" thickBot="1" x14ac:dyDescent="0.25">
      <c r="A35" s="75"/>
      <c r="B35" s="79" t="s">
        <v>71</v>
      </c>
      <c r="C35" s="60">
        <v>11879.98</v>
      </c>
      <c r="D35" s="60">
        <v>2054.9899999999998</v>
      </c>
      <c r="E35" s="60">
        <v>1278.1500000000001</v>
      </c>
      <c r="F35" s="60">
        <v>1034.5</v>
      </c>
      <c r="G35" s="60">
        <v>933.85</v>
      </c>
      <c r="H35" s="60">
        <v>3521.83</v>
      </c>
      <c r="I35" s="60">
        <v>20703.3</v>
      </c>
      <c r="J35" s="61">
        <v>1360.95</v>
      </c>
      <c r="M35" s="75"/>
      <c r="N35" s="79" t="s">
        <v>71</v>
      </c>
      <c r="O35" s="60">
        <v>10091</v>
      </c>
      <c r="P35" s="61">
        <v>5919</v>
      </c>
    </row>
    <row r="36" spans="1:19" s="169" customFormat="1" x14ac:dyDescent="0.2">
      <c r="A36" s="48" t="s">
        <v>116</v>
      </c>
      <c r="B36" s="279"/>
      <c r="C36" s="280"/>
      <c r="D36" s="280"/>
      <c r="E36" s="280"/>
      <c r="F36" s="280"/>
      <c r="G36" s="280"/>
      <c r="H36" s="280"/>
      <c r="I36" s="280"/>
      <c r="J36" s="280"/>
      <c r="M36" s="278"/>
      <c r="N36" s="279"/>
      <c r="O36" s="280"/>
      <c r="P36" s="280"/>
    </row>
    <row r="37" spans="1:19" s="169" customFormat="1" x14ac:dyDescent="0.2">
      <c r="A37" s="48" t="s">
        <v>117</v>
      </c>
      <c r="B37" s="279"/>
      <c r="C37" s="280"/>
      <c r="D37" s="280"/>
      <c r="E37" s="280"/>
      <c r="F37" s="280"/>
      <c r="G37" s="280"/>
      <c r="H37" s="280"/>
      <c r="I37" s="280"/>
      <c r="J37" s="280"/>
      <c r="M37" s="278"/>
      <c r="N37" s="279"/>
      <c r="O37" s="280"/>
      <c r="P37" s="280"/>
    </row>
    <row r="38" spans="1:19" s="5" customFormat="1" ht="26.25" customHeight="1" thickBot="1" x14ac:dyDescent="0.25">
      <c r="A38" s="44" t="s">
        <v>118</v>
      </c>
      <c r="M38" s="1"/>
      <c r="N38" s="1"/>
      <c r="O38" s="1"/>
      <c r="P38" s="1"/>
      <c r="Q38" s="1"/>
      <c r="R38" s="1"/>
      <c r="S38" s="1"/>
    </row>
    <row r="39" spans="1:19" s="5" customFormat="1" ht="78.75" customHeight="1" thickBot="1" x14ac:dyDescent="0.25">
      <c r="A39" s="6" t="s">
        <v>1</v>
      </c>
      <c r="B39" s="7" t="s">
        <v>2</v>
      </c>
      <c r="C39" s="8" t="s">
        <v>106</v>
      </c>
      <c r="D39" s="8" t="s">
        <v>107</v>
      </c>
      <c r="E39" s="8" t="s">
        <v>108</v>
      </c>
      <c r="F39" s="8" t="s">
        <v>109</v>
      </c>
      <c r="G39" s="8" t="s">
        <v>110</v>
      </c>
      <c r="H39" s="9" t="s">
        <v>111</v>
      </c>
      <c r="I39" s="49" t="s">
        <v>112</v>
      </c>
      <c r="J39" s="49" t="s">
        <v>113</v>
      </c>
      <c r="M39" s="1"/>
      <c r="N39" s="1"/>
      <c r="O39" s="1"/>
      <c r="P39" s="1"/>
      <c r="Q39" s="1"/>
      <c r="R39" s="1"/>
      <c r="S39" s="1"/>
    </row>
    <row r="40" spans="1:19" ht="12.95" customHeight="1" x14ac:dyDescent="0.2">
      <c r="A40" s="10">
        <v>1</v>
      </c>
      <c r="B40" s="11" t="s">
        <v>3</v>
      </c>
      <c r="C40" s="244">
        <v>551.25</v>
      </c>
      <c r="D40" s="245">
        <v>157.5</v>
      </c>
      <c r="E40" s="245">
        <v>49.5</v>
      </c>
      <c r="F40" s="245">
        <v>19.8</v>
      </c>
      <c r="G40" s="245">
        <v>0</v>
      </c>
      <c r="H40" s="246">
        <v>220</v>
      </c>
      <c r="I40" s="45">
        <f t="shared" ref="I40:I54" si="2">SUM(C40:H40)</f>
        <v>998.05</v>
      </c>
      <c r="J40" s="83">
        <v>0</v>
      </c>
    </row>
    <row r="41" spans="1:19" ht="12.95" customHeight="1" x14ac:dyDescent="0.2">
      <c r="A41" s="12">
        <v>2</v>
      </c>
      <c r="B41" s="13" t="s">
        <v>4</v>
      </c>
      <c r="C41" s="247">
        <v>450</v>
      </c>
      <c r="D41" s="248">
        <v>112.5</v>
      </c>
      <c r="E41" s="248">
        <v>45.75</v>
      </c>
      <c r="F41" s="248">
        <v>102</v>
      </c>
      <c r="G41" s="248">
        <v>46.25</v>
      </c>
      <c r="H41" s="249">
        <v>123.75</v>
      </c>
      <c r="I41" s="46">
        <f t="shared" si="2"/>
        <v>880.25</v>
      </c>
      <c r="J41" s="84">
        <v>0</v>
      </c>
    </row>
    <row r="42" spans="1:19" x14ac:dyDescent="0.2">
      <c r="A42" s="12">
        <v>3</v>
      </c>
      <c r="B42" s="13" t="s">
        <v>5</v>
      </c>
      <c r="C42" s="247">
        <v>390</v>
      </c>
      <c r="D42" s="248">
        <v>75</v>
      </c>
      <c r="E42" s="248">
        <v>47.5</v>
      </c>
      <c r="F42" s="248">
        <v>48</v>
      </c>
      <c r="G42" s="248">
        <v>67.5</v>
      </c>
      <c r="H42" s="249">
        <v>56.25</v>
      </c>
      <c r="I42" s="46">
        <f t="shared" si="2"/>
        <v>684.25</v>
      </c>
      <c r="J42" s="84">
        <v>0</v>
      </c>
    </row>
    <row r="43" spans="1:19" x14ac:dyDescent="0.2">
      <c r="A43" s="12">
        <v>4</v>
      </c>
      <c r="B43" s="13" t="s">
        <v>6</v>
      </c>
      <c r="C43" s="247">
        <v>262.5</v>
      </c>
      <c r="D43" s="248">
        <v>71.25</v>
      </c>
      <c r="E43" s="248">
        <v>30</v>
      </c>
      <c r="F43" s="248">
        <v>7.2</v>
      </c>
      <c r="G43" s="248">
        <v>0</v>
      </c>
      <c r="H43" s="249">
        <v>60</v>
      </c>
      <c r="I43" s="46">
        <f t="shared" si="2"/>
        <v>430.95</v>
      </c>
      <c r="J43" s="84">
        <v>0</v>
      </c>
    </row>
    <row r="44" spans="1:19" x14ac:dyDescent="0.2">
      <c r="A44" s="12">
        <v>5</v>
      </c>
      <c r="B44" s="13" t="s">
        <v>7</v>
      </c>
      <c r="C44" s="247">
        <v>270.5</v>
      </c>
      <c r="D44" s="248">
        <v>82.5</v>
      </c>
      <c r="E44" s="248">
        <v>37</v>
      </c>
      <c r="F44" s="248">
        <v>18</v>
      </c>
      <c r="G44" s="248">
        <v>0</v>
      </c>
      <c r="H44" s="249">
        <v>75</v>
      </c>
      <c r="I44" s="46">
        <f t="shared" si="2"/>
        <v>483</v>
      </c>
      <c r="J44" s="84">
        <v>0</v>
      </c>
    </row>
    <row r="45" spans="1:19" x14ac:dyDescent="0.2">
      <c r="A45" s="12">
        <v>6</v>
      </c>
      <c r="B45" s="13" t="s">
        <v>8</v>
      </c>
      <c r="C45" s="247">
        <v>195</v>
      </c>
      <c r="D45" s="248">
        <v>1.6</v>
      </c>
      <c r="E45" s="248">
        <v>25.5</v>
      </c>
      <c r="F45" s="248">
        <v>43.2</v>
      </c>
      <c r="G45" s="248">
        <v>0</v>
      </c>
      <c r="H45" s="249">
        <v>60</v>
      </c>
      <c r="I45" s="46">
        <f t="shared" si="2"/>
        <v>325.3</v>
      </c>
      <c r="J45" s="84">
        <v>0</v>
      </c>
    </row>
    <row r="46" spans="1:19" x14ac:dyDescent="0.2">
      <c r="A46" s="12">
        <v>7</v>
      </c>
      <c r="B46" s="13" t="s">
        <v>9</v>
      </c>
      <c r="C46" s="247">
        <v>240.25</v>
      </c>
      <c r="D46" s="248">
        <v>41.25</v>
      </c>
      <c r="E46" s="248">
        <v>41.5</v>
      </c>
      <c r="F46" s="248">
        <v>0</v>
      </c>
      <c r="G46" s="248">
        <v>0</v>
      </c>
      <c r="H46" s="249">
        <v>82.5</v>
      </c>
      <c r="I46" s="46">
        <f t="shared" si="2"/>
        <v>405.5</v>
      </c>
      <c r="J46" s="84">
        <v>0</v>
      </c>
    </row>
    <row r="47" spans="1:19" x14ac:dyDescent="0.2">
      <c r="A47" s="12">
        <v>8</v>
      </c>
      <c r="B47" s="13" t="s">
        <v>10</v>
      </c>
      <c r="C47" s="247">
        <v>294.5</v>
      </c>
      <c r="D47" s="248">
        <v>45</v>
      </c>
      <c r="E47" s="248">
        <v>34</v>
      </c>
      <c r="F47" s="248">
        <v>0</v>
      </c>
      <c r="G47" s="248">
        <v>30</v>
      </c>
      <c r="H47" s="249">
        <v>86.25</v>
      </c>
      <c r="I47" s="46">
        <f t="shared" si="2"/>
        <v>489.75</v>
      </c>
      <c r="J47" s="84">
        <v>30</v>
      </c>
    </row>
    <row r="48" spans="1:19" x14ac:dyDescent="0.2">
      <c r="A48" s="12">
        <v>9</v>
      </c>
      <c r="B48" s="13" t="s">
        <v>11</v>
      </c>
      <c r="C48" s="247">
        <v>330</v>
      </c>
      <c r="D48" s="248">
        <v>56.25</v>
      </c>
      <c r="E48" s="248">
        <v>28</v>
      </c>
      <c r="F48" s="248">
        <v>2</v>
      </c>
      <c r="G48" s="248">
        <v>12.5</v>
      </c>
      <c r="H48" s="249">
        <v>123</v>
      </c>
      <c r="I48" s="46">
        <f t="shared" si="2"/>
        <v>551.75</v>
      </c>
      <c r="J48" s="84">
        <v>125</v>
      </c>
      <c r="O48" s="1" t="s">
        <v>83</v>
      </c>
    </row>
    <row r="49" spans="1:14" x14ac:dyDescent="0.2">
      <c r="A49" s="12">
        <v>10</v>
      </c>
      <c r="B49" s="13" t="s">
        <v>12</v>
      </c>
      <c r="C49" s="247">
        <v>270</v>
      </c>
      <c r="D49" s="248">
        <v>67.5</v>
      </c>
      <c r="E49" s="248">
        <v>24</v>
      </c>
      <c r="F49" s="248">
        <v>0</v>
      </c>
      <c r="G49" s="248">
        <v>37.5</v>
      </c>
      <c r="H49" s="249">
        <v>37.5</v>
      </c>
      <c r="I49" s="46">
        <f t="shared" si="2"/>
        <v>436.5</v>
      </c>
      <c r="J49" s="84">
        <v>48.75</v>
      </c>
    </row>
    <row r="50" spans="1:14" x14ac:dyDescent="0.2">
      <c r="A50" s="12">
        <v>11</v>
      </c>
      <c r="B50" s="13" t="s">
        <v>13</v>
      </c>
      <c r="C50" s="247">
        <v>228.75</v>
      </c>
      <c r="D50" s="248">
        <v>60</v>
      </c>
      <c r="E50" s="248">
        <v>45</v>
      </c>
      <c r="F50" s="248">
        <v>3</v>
      </c>
      <c r="G50" s="248">
        <v>30</v>
      </c>
      <c r="H50" s="249">
        <v>101.25</v>
      </c>
      <c r="I50" s="46">
        <f t="shared" si="2"/>
        <v>468</v>
      </c>
      <c r="J50" s="84">
        <v>0</v>
      </c>
    </row>
    <row r="51" spans="1:14" x14ac:dyDescent="0.2">
      <c r="A51" s="12">
        <v>12</v>
      </c>
      <c r="B51" s="13" t="s">
        <v>14</v>
      </c>
      <c r="C51" s="247">
        <v>355.5</v>
      </c>
      <c r="D51" s="248">
        <v>129.375</v>
      </c>
      <c r="E51" s="248">
        <v>34.5</v>
      </c>
      <c r="F51" s="248">
        <v>0</v>
      </c>
      <c r="G51" s="248">
        <v>0</v>
      </c>
      <c r="H51" s="249">
        <v>97.5</v>
      </c>
      <c r="I51" s="46">
        <f t="shared" si="2"/>
        <v>616.875</v>
      </c>
      <c r="J51" s="84">
        <v>0</v>
      </c>
    </row>
    <row r="52" spans="1:14" x14ac:dyDescent="0.2">
      <c r="A52" s="12">
        <v>13</v>
      </c>
      <c r="B52" s="13" t="s">
        <v>15</v>
      </c>
      <c r="C52" s="247">
        <v>408.75</v>
      </c>
      <c r="D52" s="248">
        <v>56.25</v>
      </c>
      <c r="E52" s="248">
        <v>35.5</v>
      </c>
      <c r="F52" s="248">
        <v>108</v>
      </c>
      <c r="G52" s="248">
        <v>0</v>
      </c>
      <c r="H52" s="249">
        <v>91.9</v>
      </c>
      <c r="I52" s="46">
        <f t="shared" si="2"/>
        <v>700.4</v>
      </c>
      <c r="J52" s="84">
        <v>0</v>
      </c>
    </row>
    <row r="53" spans="1:14" x14ac:dyDescent="0.2">
      <c r="A53" s="12">
        <v>14</v>
      </c>
      <c r="B53" s="13" t="s">
        <v>16</v>
      </c>
      <c r="C53" s="247">
        <v>401.25</v>
      </c>
      <c r="D53" s="248">
        <v>75</v>
      </c>
      <c r="E53" s="248">
        <v>38.75</v>
      </c>
      <c r="F53" s="248">
        <v>36</v>
      </c>
      <c r="G53" s="248">
        <v>33.75</v>
      </c>
      <c r="H53" s="249">
        <v>131.5</v>
      </c>
      <c r="I53" s="46">
        <f t="shared" si="2"/>
        <v>716.25</v>
      </c>
      <c r="J53" s="84">
        <v>0</v>
      </c>
    </row>
    <row r="54" spans="1:14" ht="12.75" thickBot="1" x14ac:dyDescent="0.25">
      <c r="A54" s="14">
        <v>15</v>
      </c>
      <c r="B54" s="15" t="s">
        <v>17</v>
      </c>
      <c r="C54" s="250">
        <v>286</v>
      </c>
      <c r="D54" s="251">
        <v>33.75</v>
      </c>
      <c r="E54" s="251">
        <v>45</v>
      </c>
      <c r="F54" s="251">
        <v>2.75</v>
      </c>
      <c r="G54" s="251">
        <v>0</v>
      </c>
      <c r="H54" s="252">
        <v>123</v>
      </c>
      <c r="I54" s="82">
        <f t="shared" si="2"/>
        <v>490.5</v>
      </c>
      <c r="J54" s="85">
        <v>0</v>
      </c>
    </row>
    <row r="55" spans="1:14" s="17" customFormat="1" x14ac:dyDescent="0.2">
      <c r="A55" s="70"/>
      <c r="B55" s="71" t="s">
        <v>204</v>
      </c>
      <c r="C55" s="72">
        <f t="shared" ref="C55:J55" si="3">SUM(C40:C54)</f>
        <v>4934.25</v>
      </c>
      <c r="D55" s="72">
        <f t="shared" si="3"/>
        <v>1064.7249999999999</v>
      </c>
      <c r="E55" s="72">
        <f t="shared" si="3"/>
        <v>561.5</v>
      </c>
      <c r="F55" s="72">
        <f t="shared" si="3"/>
        <v>389.95</v>
      </c>
      <c r="G55" s="72">
        <f t="shared" si="3"/>
        <v>257.5</v>
      </c>
      <c r="H55" s="72">
        <f t="shared" si="3"/>
        <v>1469.4</v>
      </c>
      <c r="I55" s="72">
        <f t="shared" si="3"/>
        <v>8677.3250000000007</v>
      </c>
      <c r="J55" s="73">
        <f t="shared" si="3"/>
        <v>203.75</v>
      </c>
    </row>
    <row r="56" spans="1:14" s="184" customFormat="1" x14ac:dyDescent="0.2">
      <c r="A56" s="240"/>
      <c r="B56" s="241" t="s">
        <v>170</v>
      </c>
      <c r="C56" s="242">
        <v>5009.83</v>
      </c>
      <c r="D56" s="242">
        <v>1100.55</v>
      </c>
      <c r="E56" s="242">
        <v>542.12</v>
      </c>
      <c r="F56" s="242">
        <v>310.89999999999998</v>
      </c>
      <c r="G56" s="242">
        <v>207.12</v>
      </c>
      <c r="H56" s="242">
        <v>1578.33</v>
      </c>
      <c r="I56" s="242">
        <v>8748.85</v>
      </c>
      <c r="J56" s="243">
        <v>208.12</v>
      </c>
    </row>
    <row r="57" spans="1:14" s="184" customFormat="1" x14ac:dyDescent="0.2">
      <c r="A57" s="240"/>
      <c r="B57" s="241" t="s">
        <v>85</v>
      </c>
      <c r="C57" s="242">
        <v>4331.83</v>
      </c>
      <c r="D57" s="242">
        <v>1059.25</v>
      </c>
      <c r="E57" s="242">
        <v>539.95000000000005</v>
      </c>
      <c r="F57" s="242">
        <v>341.63</v>
      </c>
      <c r="G57" s="242">
        <v>214.97</v>
      </c>
      <c r="H57" s="242">
        <v>1610.88</v>
      </c>
      <c r="I57" s="242">
        <v>8098.5099999999993</v>
      </c>
      <c r="J57" s="243">
        <v>283.05</v>
      </c>
    </row>
    <row r="58" spans="1:14" s="17" customFormat="1" x14ac:dyDescent="0.2">
      <c r="A58" s="76"/>
      <c r="B58" s="77" t="s">
        <v>82</v>
      </c>
      <c r="C58" s="58">
        <v>4248.38</v>
      </c>
      <c r="D58" s="58">
        <v>1018.12</v>
      </c>
      <c r="E58" s="58">
        <v>546.79999999999995</v>
      </c>
      <c r="F58" s="58">
        <v>399.93000000000006</v>
      </c>
      <c r="G58" s="58">
        <v>273.64999999999998</v>
      </c>
      <c r="H58" s="58">
        <v>1697.23</v>
      </c>
      <c r="I58" s="58">
        <v>8184.1100000000006</v>
      </c>
      <c r="J58" s="59">
        <v>405.05</v>
      </c>
    </row>
    <row r="59" spans="1:14" s="17" customFormat="1" ht="12.75" thickBot="1" x14ac:dyDescent="0.25">
      <c r="A59" s="78"/>
      <c r="B59" s="79" t="s">
        <v>71</v>
      </c>
      <c r="C59" s="60">
        <v>4092.44</v>
      </c>
      <c r="D59" s="60">
        <v>1033.1199999999999</v>
      </c>
      <c r="E59" s="60">
        <v>548.95000000000005</v>
      </c>
      <c r="F59" s="60">
        <v>424.43000000000006</v>
      </c>
      <c r="G59" s="60">
        <v>364.4</v>
      </c>
      <c r="H59" s="60">
        <v>1713.85</v>
      </c>
      <c r="I59" s="60">
        <v>8177.1900000000014</v>
      </c>
      <c r="J59" s="61">
        <v>446.3</v>
      </c>
    </row>
    <row r="60" spans="1:14" x14ac:dyDescent="0.2">
      <c r="A60" s="48" t="s">
        <v>116</v>
      </c>
    </row>
    <row r="61" spans="1:14" x14ac:dyDescent="0.2">
      <c r="A61" s="48" t="s">
        <v>117</v>
      </c>
    </row>
    <row r="62" spans="1:14" x14ac:dyDescent="0.2">
      <c r="N62" s="1" t="s">
        <v>83</v>
      </c>
    </row>
    <row r="63" spans="1:14" ht="12.75" thickBot="1" x14ac:dyDescent="0.25">
      <c r="A63" s="44" t="s">
        <v>223</v>
      </c>
      <c r="B63" s="5"/>
      <c r="C63" s="5"/>
      <c r="D63" s="5"/>
      <c r="E63" s="5"/>
      <c r="F63" s="5"/>
      <c r="G63" s="5"/>
      <c r="H63" s="5"/>
      <c r="I63" s="5"/>
      <c r="J63" s="5"/>
    </row>
    <row r="64" spans="1:14" s="184" customFormat="1" ht="60.75" thickBot="1" x14ac:dyDescent="0.25">
      <c r="A64" s="6" t="s">
        <v>1</v>
      </c>
      <c r="B64" s="7" t="s">
        <v>2</v>
      </c>
      <c r="C64" s="8" t="s">
        <v>106</v>
      </c>
      <c r="D64" s="8" t="s">
        <v>107</v>
      </c>
      <c r="E64" s="8" t="s">
        <v>108</v>
      </c>
      <c r="F64" s="8" t="s">
        <v>109</v>
      </c>
      <c r="G64" s="8" t="s">
        <v>110</v>
      </c>
      <c r="H64" s="9" t="s">
        <v>111</v>
      </c>
      <c r="I64" s="49" t="s">
        <v>112</v>
      </c>
      <c r="J64" s="49" t="s">
        <v>113</v>
      </c>
    </row>
    <row r="65" spans="1:10" s="184" customFormat="1" x14ac:dyDescent="0.2">
      <c r="A65" s="10">
        <v>1</v>
      </c>
      <c r="B65" s="11" t="s">
        <v>3</v>
      </c>
      <c r="C65" s="244">
        <v>213.75</v>
      </c>
      <c r="D65" s="245">
        <v>0</v>
      </c>
      <c r="E65" s="245">
        <v>12</v>
      </c>
      <c r="F65" s="245">
        <v>12.24</v>
      </c>
      <c r="G65" s="245">
        <v>0</v>
      </c>
      <c r="H65" s="246">
        <v>50</v>
      </c>
      <c r="I65" s="45">
        <f t="shared" ref="I65:I79" si="4">SUM(C65:H65)</f>
        <v>287.99</v>
      </c>
      <c r="J65" s="83">
        <v>153.75</v>
      </c>
    </row>
    <row r="66" spans="1:10" s="184" customFormat="1" x14ac:dyDescent="0.2">
      <c r="A66" s="12">
        <v>2</v>
      </c>
      <c r="B66" s="13" t="s">
        <v>4</v>
      </c>
      <c r="C66" s="247">
        <v>148.13</v>
      </c>
      <c r="D66" s="248">
        <v>0</v>
      </c>
      <c r="E66" s="248">
        <v>3.75</v>
      </c>
      <c r="F66" s="248">
        <v>82</v>
      </c>
      <c r="G66" s="248">
        <v>18.75</v>
      </c>
      <c r="H66" s="249">
        <v>7.5</v>
      </c>
      <c r="I66" s="46">
        <f t="shared" si="4"/>
        <v>260.13</v>
      </c>
      <c r="J66" s="84">
        <v>75</v>
      </c>
    </row>
    <row r="67" spans="1:10" s="184" customFormat="1" x14ac:dyDescent="0.2">
      <c r="A67" s="12">
        <v>3</v>
      </c>
      <c r="B67" s="13" t="s">
        <v>5</v>
      </c>
      <c r="C67" s="247">
        <v>124.5</v>
      </c>
      <c r="D67" s="248">
        <v>0</v>
      </c>
      <c r="E67" s="248">
        <v>6</v>
      </c>
      <c r="F67" s="248">
        <v>25</v>
      </c>
      <c r="G67" s="248">
        <v>12</v>
      </c>
      <c r="H67" s="249">
        <v>0</v>
      </c>
      <c r="I67" s="46">
        <f t="shared" si="4"/>
        <v>167.5</v>
      </c>
      <c r="J67" s="84">
        <v>0</v>
      </c>
    </row>
    <row r="68" spans="1:10" s="184" customFormat="1" x14ac:dyDescent="0.2">
      <c r="A68" s="12">
        <v>4</v>
      </c>
      <c r="B68" s="13" t="s">
        <v>6</v>
      </c>
      <c r="C68" s="247">
        <v>105</v>
      </c>
      <c r="D68" s="248">
        <v>0</v>
      </c>
      <c r="E68" s="248">
        <v>3.75</v>
      </c>
      <c r="F68" s="248">
        <v>61.2</v>
      </c>
      <c r="G68" s="248">
        <v>7.5</v>
      </c>
      <c r="H68" s="249">
        <v>15</v>
      </c>
      <c r="I68" s="46">
        <f t="shared" si="4"/>
        <v>192.45</v>
      </c>
      <c r="J68" s="84">
        <v>0</v>
      </c>
    </row>
    <row r="69" spans="1:10" s="184" customFormat="1" x14ac:dyDescent="0.2">
      <c r="A69" s="12">
        <v>5</v>
      </c>
      <c r="B69" s="13" t="s">
        <v>7</v>
      </c>
      <c r="C69" s="247">
        <v>76</v>
      </c>
      <c r="D69" s="248">
        <v>0</v>
      </c>
      <c r="E69" s="248">
        <v>3</v>
      </c>
      <c r="F69" s="248">
        <v>18</v>
      </c>
      <c r="G69" s="248">
        <v>0</v>
      </c>
      <c r="H69" s="249">
        <v>0</v>
      </c>
      <c r="I69" s="46">
        <f t="shared" si="4"/>
        <v>97</v>
      </c>
      <c r="J69" s="84">
        <v>0</v>
      </c>
    </row>
    <row r="70" spans="1:10" s="184" customFormat="1" x14ac:dyDescent="0.2">
      <c r="A70" s="12">
        <v>6</v>
      </c>
      <c r="B70" s="13" t="s">
        <v>8</v>
      </c>
      <c r="C70" s="247">
        <v>146.25</v>
      </c>
      <c r="D70" s="248">
        <v>0</v>
      </c>
      <c r="E70" s="248">
        <v>0</v>
      </c>
      <c r="F70" s="248">
        <v>0.5</v>
      </c>
      <c r="G70" s="248">
        <v>0</v>
      </c>
      <c r="H70" s="249">
        <v>0</v>
      </c>
      <c r="I70" s="46">
        <f t="shared" si="4"/>
        <v>146.75</v>
      </c>
      <c r="J70" s="84">
        <v>0</v>
      </c>
    </row>
    <row r="71" spans="1:10" s="184" customFormat="1" x14ac:dyDescent="0.2">
      <c r="A71" s="12">
        <v>7</v>
      </c>
      <c r="B71" s="13" t="s">
        <v>9</v>
      </c>
      <c r="C71" s="247">
        <v>210</v>
      </c>
      <c r="D71" s="248">
        <v>0</v>
      </c>
      <c r="E71" s="248">
        <v>1</v>
      </c>
      <c r="F71" s="248">
        <v>1</v>
      </c>
      <c r="G71" s="248">
        <v>0</v>
      </c>
      <c r="H71" s="249">
        <v>0</v>
      </c>
      <c r="I71" s="46">
        <f t="shared" si="4"/>
        <v>212</v>
      </c>
      <c r="J71" s="84">
        <v>18.75</v>
      </c>
    </row>
    <row r="72" spans="1:10" s="184" customFormat="1" x14ac:dyDescent="0.2">
      <c r="A72" s="12">
        <v>8</v>
      </c>
      <c r="B72" s="13" t="s">
        <v>10</v>
      </c>
      <c r="C72" s="247">
        <v>206.25</v>
      </c>
      <c r="D72" s="248">
        <v>0</v>
      </c>
      <c r="E72" s="248">
        <v>14</v>
      </c>
      <c r="F72" s="248">
        <v>0</v>
      </c>
      <c r="G72" s="248">
        <v>0</v>
      </c>
      <c r="H72" s="249">
        <v>0</v>
      </c>
      <c r="I72" s="46">
        <f t="shared" si="4"/>
        <v>220.25</v>
      </c>
      <c r="J72" s="84">
        <v>0</v>
      </c>
    </row>
    <row r="73" spans="1:10" s="184" customFormat="1" x14ac:dyDescent="0.2">
      <c r="A73" s="12">
        <v>9</v>
      </c>
      <c r="B73" s="13" t="s">
        <v>11</v>
      </c>
      <c r="C73" s="247">
        <v>108.75</v>
      </c>
      <c r="D73" s="248">
        <v>0</v>
      </c>
      <c r="E73" s="248">
        <v>5</v>
      </c>
      <c r="F73" s="248">
        <v>0</v>
      </c>
      <c r="G73" s="248">
        <v>12.5</v>
      </c>
      <c r="H73" s="249">
        <v>0</v>
      </c>
      <c r="I73" s="46">
        <f t="shared" si="4"/>
        <v>126.25</v>
      </c>
      <c r="J73" s="84">
        <v>31.25</v>
      </c>
    </row>
    <row r="74" spans="1:10" s="184" customFormat="1" x14ac:dyDescent="0.2">
      <c r="A74" s="12">
        <v>10</v>
      </c>
      <c r="B74" s="13" t="s">
        <v>12</v>
      </c>
      <c r="C74" s="247">
        <v>153.75</v>
      </c>
      <c r="D74" s="248">
        <v>0</v>
      </c>
      <c r="E74" s="248">
        <v>0</v>
      </c>
      <c r="F74" s="248">
        <v>0</v>
      </c>
      <c r="G74" s="248">
        <v>0</v>
      </c>
      <c r="H74" s="249">
        <v>0</v>
      </c>
      <c r="I74" s="46">
        <f t="shared" si="4"/>
        <v>153.75</v>
      </c>
      <c r="J74" s="84">
        <v>45</v>
      </c>
    </row>
    <row r="75" spans="1:10" s="184" customFormat="1" x14ac:dyDescent="0.2">
      <c r="A75" s="12">
        <v>11</v>
      </c>
      <c r="B75" s="13" t="s">
        <v>13</v>
      </c>
      <c r="C75" s="247">
        <v>172.5</v>
      </c>
      <c r="D75" s="248">
        <v>0</v>
      </c>
      <c r="E75" s="248">
        <v>22.75</v>
      </c>
      <c r="F75" s="248">
        <v>3</v>
      </c>
      <c r="G75" s="248">
        <v>7.5</v>
      </c>
      <c r="H75" s="249">
        <v>0</v>
      </c>
      <c r="I75" s="46">
        <f t="shared" si="4"/>
        <v>205.75</v>
      </c>
      <c r="J75" s="84">
        <v>0</v>
      </c>
    </row>
    <row r="76" spans="1:10" s="184" customFormat="1" x14ac:dyDescent="0.2">
      <c r="A76" s="12">
        <v>12</v>
      </c>
      <c r="B76" s="13" t="s">
        <v>14</v>
      </c>
      <c r="C76" s="247">
        <v>195</v>
      </c>
      <c r="D76" s="248">
        <v>0</v>
      </c>
      <c r="E76" s="248">
        <v>0</v>
      </c>
      <c r="F76" s="248">
        <v>15</v>
      </c>
      <c r="G76" s="248">
        <v>0</v>
      </c>
      <c r="H76" s="249">
        <v>0</v>
      </c>
      <c r="I76" s="46">
        <f t="shared" si="4"/>
        <v>210</v>
      </c>
      <c r="J76" s="84">
        <v>0</v>
      </c>
    </row>
    <row r="77" spans="1:10" s="184" customFormat="1" x14ac:dyDescent="0.2">
      <c r="A77" s="12">
        <v>13</v>
      </c>
      <c r="B77" s="13" t="s">
        <v>15</v>
      </c>
      <c r="C77" s="247">
        <v>225</v>
      </c>
      <c r="D77" s="248">
        <v>0</v>
      </c>
      <c r="E77" s="248">
        <v>21</v>
      </c>
      <c r="F77" s="248">
        <v>54</v>
      </c>
      <c r="G77" s="248">
        <v>0</v>
      </c>
      <c r="H77" s="249">
        <v>8.4499999999999993</v>
      </c>
      <c r="I77" s="46">
        <f t="shared" si="4"/>
        <v>308.45</v>
      </c>
      <c r="J77" s="84">
        <v>0</v>
      </c>
    </row>
    <row r="78" spans="1:10" s="184" customFormat="1" x14ac:dyDescent="0.2">
      <c r="A78" s="12">
        <v>14</v>
      </c>
      <c r="B78" s="13" t="s">
        <v>16</v>
      </c>
      <c r="C78" s="247">
        <v>243.75</v>
      </c>
      <c r="D78" s="248">
        <v>0</v>
      </c>
      <c r="E78" s="248">
        <v>1.5</v>
      </c>
      <c r="F78" s="248">
        <v>0</v>
      </c>
      <c r="G78" s="248">
        <v>7.5</v>
      </c>
      <c r="H78" s="249">
        <v>0</v>
      </c>
      <c r="I78" s="46">
        <f t="shared" si="4"/>
        <v>252.75</v>
      </c>
      <c r="J78" s="84">
        <v>0</v>
      </c>
    </row>
    <row r="79" spans="1:10" s="184" customFormat="1" ht="12.75" thickBot="1" x14ac:dyDescent="0.25">
      <c r="A79" s="14">
        <v>15</v>
      </c>
      <c r="B79" s="15" t="s">
        <v>17</v>
      </c>
      <c r="C79" s="250">
        <v>168</v>
      </c>
      <c r="D79" s="251">
        <v>0</v>
      </c>
      <c r="E79" s="251">
        <v>0</v>
      </c>
      <c r="F79" s="251">
        <v>0</v>
      </c>
      <c r="G79" s="251">
        <v>0</v>
      </c>
      <c r="H79" s="252">
        <v>20.5</v>
      </c>
      <c r="I79" s="82">
        <f t="shared" si="4"/>
        <v>188.5</v>
      </c>
      <c r="J79" s="85">
        <v>0</v>
      </c>
    </row>
    <row r="80" spans="1:10" s="184" customFormat="1" ht="12.75" thickBot="1" x14ac:dyDescent="0.25">
      <c r="A80" s="580"/>
      <c r="B80" s="581" t="s">
        <v>204</v>
      </c>
      <c r="C80" s="582">
        <f t="shared" ref="C80:J80" si="5">SUM(C65:C79)</f>
        <v>2496.63</v>
      </c>
      <c r="D80" s="582">
        <f t="shared" si="5"/>
        <v>0</v>
      </c>
      <c r="E80" s="582">
        <f t="shared" si="5"/>
        <v>93.75</v>
      </c>
      <c r="F80" s="582">
        <f t="shared" si="5"/>
        <v>271.94</v>
      </c>
      <c r="G80" s="582">
        <f t="shared" si="5"/>
        <v>65.75</v>
      </c>
      <c r="H80" s="582">
        <f t="shared" si="5"/>
        <v>101.45</v>
      </c>
      <c r="I80" s="582">
        <f t="shared" si="5"/>
        <v>3029.5199999999995</v>
      </c>
      <c r="J80" s="583">
        <f t="shared" si="5"/>
        <v>323.75</v>
      </c>
    </row>
    <row r="81" spans="1:19" s="184" customFormat="1" x14ac:dyDescent="0.2">
      <c r="A81" s="48" t="s">
        <v>116</v>
      </c>
    </row>
    <row r="82" spans="1:19" s="184" customFormat="1" x14ac:dyDescent="0.2">
      <c r="A82" s="48" t="s">
        <v>117</v>
      </c>
    </row>
    <row r="83" spans="1:19" s="184" customFormat="1" x14ac:dyDescent="0.2">
      <c r="A83" s="3"/>
    </row>
    <row r="84" spans="1:19" s="5" customFormat="1" ht="26.25" customHeight="1" thickBot="1" x14ac:dyDescent="0.25">
      <c r="A84" s="44" t="s">
        <v>224</v>
      </c>
      <c r="M84" s="1"/>
      <c r="N84" s="1"/>
      <c r="O84" s="1"/>
      <c r="P84" s="1"/>
      <c r="Q84" s="1"/>
      <c r="R84" s="1"/>
      <c r="S84" s="1"/>
    </row>
    <row r="85" spans="1:19" s="5" customFormat="1" ht="68.25" customHeight="1" thickBot="1" x14ac:dyDescent="0.25">
      <c r="A85" s="6" t="s">
        <v>1</v>
      </c>
      <c r="B85" s="7" t="s">
        <v>2</v>
      </c>
      <c r="C85" s="8" t="s">
        <v>106</v>
      </c>
      <c r="D85" s="8" t="s">
        <v>107</v>
      </c>
      <c r="E85" s="8" t="s">
        <v>108</v>
      </c>
      <c r="F85" s="8" t="s">
        <v>109</v>
      </c>
      <c r="G85" s="8" t="s">
        <v>110</v>
      </c>
      <c r="H85" s="9" t="s">
        <v>111</v>
      </c>
      <c r="I85" s="49" t="s">
        <v>112</v>
      </c>
      <c r="J85" s="49" t="s">
        <v>113</v>
      </c>
      <c r="M85" s="1"/>
      <c r="N85" s="1"/>
      <c r="O85" s="1"/>
      <c r="P85" s="1"/>
      <c r="Q85" s="1"/>
      <c r="R85" s="1"/>
      <c r="S85" s="1"/>
    </row>
    <row r="86" spans="1:19" ht="12.95" customHeight="1" x14ac:dyDescent="0.2">
      <c r="A86" s="10">
        <v>1</v>
      </c>
      <c r="B86" s="11" t="s">
        <v>3</v>
      </c>
      <c r="C86" s="244">
        <v>56.25</v>
      </c>
      <c r="D86" s="245">
        <v>0</v>
      </c>
      <c r="E86" s="245">
        <v>0</v>
      </c>
      <c r="F86" s="245">
        <v>0</v>
      </c>
      <c r="G86" s="245">
        <v>0</v>
      </c>
      <c r="H86" s="246">
        <v>0</v>
      </c>
      <c r="I86" s="45">
        <f t="shared" ref="I86:I100" si="6">SUM(C86:H86)</f>
        <v>56.25</v>
      </c>
      <c r="J86" s="83">
        <v>0</v>
      </c>
    </row>
    <row r="87" spans="1:19" ht="12.95" customHeight="1" x14ac:dyDescent="0.2">
      <c r="A87" s="12">
        <v>2</v>
      </c>
      <c r="B87" s="13" t="s">
        <v>4</v>
      </c>
      <c r="C87" s="247">
        <v>61.87</v>
      </c>
      <c r="D87" s="248">
        <v>0</v>
      </c>
      <c r="E87" s="248">
        <v>0</v>
      </c>
      <c r="F87" s="248">
        <v>7</v>
      </c>
      <c r="G87" s="248">
        <v>5</v>
      </c>
      <c r="H87" s="249">
        <v>0</v>
      </c>
      <c r="I87" s="46">
        <f t="shared" si="6"/>
        <v>73.87</v>
      </c>
      <c r="J87" s="84">
        <v>56.25</v>
      </c>
      <c r="N87" s="1" t="s">
        <v>83</v>
      </c>
    </row>
    <row r="88" spans="1:19" x14ac:dyDescent="0.2">
      <c r="A88" s="12">
        <v>3</v>
      </c>
      <c r="B88" s="13" t="s">
        <v>5</v>
      </c>
      <c r="C88" s="247">
        <v>15</v>
      </c>
      <c r="D88" s="248">
        <v>0</v>
      </c>
      <c r="E88" s="248">
        <v>0</v>
      </c>
      <c r="F88" s="248">
        <v>0</v>
      </c>
      <c r="G88" s="248">
        <v>22.5</v>
      </c>
      <c r="H88" s="249">
        <v>0</v>
      </c>
      <c r="I88" s="46">
        <f t="shared" si="6"/>
        <v>37.5</v>
      </c>
      <c r="J88" s="84">
        <v>0</v>
      </c>
    </row>
    <row r="89" spans="1:19" x14ac:dyDescent="0.2">
      <c r="A89" s="12">
        <v>4</v>
      </c>
      <c r="B89" s="13" t="s">
        <v>6</v>
      </c>
      <c r="C89" s="247">
        <v>75</v>
      </c>
      <c r="D89" s="248">
        <v>0</v>
      </c>
      <c r="E89" s="248">
        <v>0</v>
      </c>
      <c r="F89" s="248">
        <v>0</v>
      </c>
      <c r="G89" s="248">
        <v>0</v>
      </c>
      <c r="H89" s="249">
        <v>0</v>
      </c>
      <c r="I89" s="46">
        <f t="shared" si="6"/>
        <v>75</v>
      </c>
      <c r="J89" s="84">
        <v>0</v>
      </c>
    </row>
    <row r="90" spans="1:19" x14ac:dyDescent="0.2">
      <c r="A90" s="12">
        <v>5</v>
      </c>
      <c r="B90" s="13" t="s">
        <v>7</v>
      </c>
      <c r="C90" s="247">
        <v>56</v>
      </c>
      <c r="D90" s="248">
        <v>0</v>
      </c>
      <c r="E90" s="248">
        <v>0</v>
      </c>
      <c r="F90" s="248">
        <v>0</v>
      </c>
      <c r="G90" s="248">
        <v>0</v>
      </c>
      <c r="H90" s="249">
        <v>0</v>
      </c>
      <c r="I90" s="46">
        <f t="shared" si="6"/>
        <v>56</v>
      </c>
      <c r="J90" s="84">
        <v>0</v>
      </c>
    </row>
    <row r="91" spans="1:19" x14ac:dyDescent="0.2">
      <c r="A91" s="12">
        <v>6</v>
      </c>
      <c r="B91" s="13" t="s">
        <v>8</v>
      </c>
      <c r="C91" s="247">
        <v>48.75</v>
      </c>
      <c r="D91" s="248">
        <v>0</v>
      </c>
      <c r="E91" s="248">
        <v>0</v>
      </c>
      <c r="F91" s="248">
        <v>0.3</v>
      </c>
      <c r="G91" s="248">
        <v>0</v>
      </c>
      <c r="H91" s="249">
        <v>0</v>
      </c>
      <c r="I91" s="46">
        <f t="shared" si="6"/>
        <v>49.05</v>
      </c>
      <c r="J91" s="84">
        <v>0</v>
      </c>
    </row>
    <row r="92" spans="1:19" x14ac:dyDescent="0.2">
      <c r="A92" s="12">
        <v>7</v>
      </c>
      <c r="B92" s="13" t="s">
        <v>9</v>
      </c>
      <c r="C92" s="247">
        <v>67.5</v>
      </c>
      <c r="D92" s="248">
        <v>0</v>
      </c>
      <c r="E92" s="248">
        <v>1</v>
      </c>
      <c r="F92" s="248">
        <v>0</v>
      </c>
      <c r="G92" s="248">
        <v>0</v>
      </c>
      <c r="H92" s="249">
        <v>0</v>
      </c>
      <c r="I92" s="46">
        <f t="shared" si="6"/>
        <v>68.5</v>
      </c>
      <c r="J92" s="84">
        <v>0</v>
      </c>
    </row>
    <row r="93" spans="1:19" x14ac:dyDescent="0.2">
      <c r="A93" s="12">
        <v>8</v>
      </c>
      <c r="B93" s="13" t="s">
        <v>10</v>
      </c>
      <c r="C93" s="247">
        <v>76.87</v>
      </c>
      <c r="D93" s="248">
        <v>0</v>
      </c>
      <c r="E93" s="248">
        <v>0</v>
      </c>
      <c r="F93" s="248">
        <v>0</v>
      </c>
      <c r="G93" s="248">
        <v>26.25</v>
      </c>
      <c r="H93" s="249">
        <v>0</v>
      </c>
      <c r="I93" s="46">
        <f t="shared" si="6"/>
        <v>103.12</v>
      </c>
      <c r="J93" s="84">
        <v>18.75</v>
      </c>
    </row>
    <row r="94" spans="1:19" x14ac:dyDescent="0.2">
      <c r="A94" s="12">
        <v>9</v>
      </c>
      <c r="B94" s="13" t="s">
        <v>11</v>
      </c>
      <c r="C94" s="247">
        <v>52.5</v>
      </c>
      <c r="D94" s="248">
        <v>0</v>
      </c>
      <c r="E94" s="248">
        <v>5</v>
      </c>
      <c r="F94" s="248">
        <v>0</v>
      </c>
      <c r="G94" s="248">
        <v>12.5</v>
      </c>
      <c r="H94" s="249">
        <v>0</v>
      </c>
      <c r="I94" s="46">
        <f t="shared" si="6"/>
        <v>70</v>
      </c>
      <c r="J94" s="84">
        <v>12.5</v>
      </c>
    </row>
    <row r="95" spans="1:19" x14ac:dyDescent="0.2">
      <c r="A95" s="12">
        <v>10</v>
      </c>
      <c r="B95" s="13" t="s">
        <v>12</v>
      </c>
      <c r="C95" s="247">
        <v>84.25</v>
      </c>
      <c r="D95" s="248">
        <v>0</v>
      </c>
      <c r="E95" s="248">
        <v>0</v>
      </c>
      <c r="F95" s="248">
        <v>0</v>
      </c>
      <c r="G95" s="248">
        <v>35.5</v>
      </c>
      <c r="H95" s="249">
        <v>0</v>
      </c>
      <c r="I95" s="46">
        <f t="shared" si="6"/>
        <v>119.75</v>
      </c>
      <c r="J95" s="84">
        <v>0</v>
      </c>
    </row>
    <row r="96" spans="1:19" x14ac:dyDescent="0.2">
      <c r="A96" s="12">
        <v>11</v>
      </c>
      <c r="B96" s="13" t="s">
        <v>13</v>
      </c>
      <c r="C96" s="247">
        <v>97.5</v>
      </c>
      <c r="D96" s="248">
        <v>0</v>
      </c>
      <c r="E96" s="248">
        <v>0</v>
      </c>
      <c r="F96" s="248">
        <v>1</v>
      </c>
      <c r="G96" s="248">
        <v>0</v>
      </c>
      <c r="H96" s="249">
        <v>0</v>
      </c>
      <c r="I96" s="46">
        <f t="shared" si="6"/>
        <v>98.5</v>
      </c>
      <c r="J96" s="84">
        <v>0</v>
      </c>
    </row>
    <row r="97" spans="1:19" x14ac:dyDescent="0.2">
      <c r="A97" s="12">
        <v>12</v>
      </c>
      <c r="B97" s="13" t="s">
        <v>14</v>
      </c>
      <c r="C97" s="247">
        <v>75</v>
      </c>
      <c r="D97" s="248">
        <v>0</v>
      </c>
      <c r="E97" s="248">
        <v>0</v>
      </c>
      <c r="F97" s="248">
        <v>0</v>
      </c>
      <c r="G97" s="248">
        <v>0</v>
      </c>
      <c r="H97" s="249">
        <v>0</v>
      </c>
      <c r="I97" s="46">
        <f t="shared" si="6"/>
        <v>75</v>
      </c>
      <c r="J97" s="84">
        <v>0</v>
      </c>
    </row>
    <row r="98" spans="1:19" x14ac:dyDescent="0.2">
      <c r="A98" s="12">
        <v>13</v>
      </c>
      <c r="B98" s="13" t="s">
        <v>15</v>
      </c>
      <c r="C98" s="247">
        <v>142.5</v>
      </c>
      <c r="D98" s="248">
        <v>0</v>
      </c>
      <c r="E98" s="248">
        <v>0</v>
      </c>
      <c r="F98" s="248">
        <v>10.8</v>
      </c>
      <c r="G98" s="248">
        <v>0</v>
      </c>
      <c r="H98" s="249">
        <v>8.4499999999999993</v>
      </c>
      <c r="I98" s="46">
        <f t="shared" si="6"/>
        <v>161.75</v>
      </c>
      <c r="J98" s="84">
        <v>0</v>
      </c>
    </row>
    <row r="99" spans="1:19" x14ac:dyDescent="0.2">
      <c r="A99" s="12">
        <v>14</v>
      </c>
      <c r="B99" s="13" t="s">
        <v>16</v>
      </c>
      <c r="C99" s="247">
        <v>138.75</v>
      </c>
      <c r="D99" s="248">
        <v>0</v>
      </c>
      <c r="E99" s="248">
        <v>0</v>
      </c>
      <c r="F99" s="248">
        <v>0</v>
      </c>
      <c r="G99" s="248">
        <v>3.75</v>
      </c>
      <c r="H99" s="249">
        <v>0</v>
      </c>
      <c r="I99" s="46">
        <f t="shared" si="6"/>
        <v>142.5</v>
      </c>
      <c r="J99" s="84">
        <v>0</v>
      </c>
    </row>
    <row r="100" spans="1:19" ht="12.75" thickBot="1" x14ac:dyDescent="0.25">
      <c r="A100" s="14">
        <v>15</v>
      </c>
      <c r="B100" s="15" t="s">
        <v>17</v>
      </c>
      <c r="C100" s="250">
        <v>67.5</v>
      </c>
      <c r="D100" s="251">
        <v>0</v>
      </c>
      <c r="E100" s="251">
        <v>0</v>
      </c>
      <c r="F100" s="251">
        <v>0</v>
      </c>
      <c r="G100" s="251">
        <v>0</v>
      </c>
      <c r="H100" s="252">
        <v>0</v>
      </c>
      <c r="I100" s="82">
        <f t="shared" si="6"/>
        <v>67.5</v>
      </c>
      <c r="J100" s="85">
        <v>0</v>
      </c>
    </row>
    <row r="101" spans="1:19" s="17" customFormat="1" ht="12.75" thickBot="1" x14ac:dyDescent="0.25">
      <c r="A101" s="580"/>
      <c r="B101" s="581" t="s">
        <v>204</v>
      </c>
      <c r="C101" s="582">
        <f t="shared" ref="C101:J101" si="7">SUM(C86:C100)</f>
        <v>1115.24</v>
      </c>
      <c r="D101" s="582">
        <f t="shared" si="7"/>
        <v>0</v>
      </c>
      <c r="E101" s="582">
        <f t="shared" si="7"/>
        <v>6</v>
      </c>
      <c r="F101" s="582">
        <f t="shared" si="7"/>
        <v>19.100000000000001</v>
      </c>
      <c r="G101" s="582">
        <f t="shared" si="7"/>
        <v>105.5</v>
      </c>
      <c r="H101" s="582">
        <f t="shared" si="7"/>
        <v>8.4499999999999993</v>
      </c>
      <c r="I101" s="582">
        <f t="shared" si="7"/>
        <v>1254.29</v>
      </c>
      <c r="J101" s="583">
        <f t="shared" si="7"/>
        <v>87.5</v>
      </c>
    </row>
    <row r="102" spans="1:19" x14ac:dyDescent="0.2">
      <c r="A102" s="48" t="s">
        <v>116</v>
      </c>
    </row>
    <row r="103" spans="1:19" x14ac:dyDescent="0.2">
      <c r="A103" s="48" t="s">
        <v>117</v>
      </c>
    </row>
    <row r="105" spans="1:19" x14ac:dyDescent="0.2">
      <c r="A105" s="44"/>
    </row>
    <row r="106" spans="1:19" s="5" customFormat="1" ht="26.25" customHeight="1" thickBot="1" x14ac:dyDescent="0.25">
      <c r="A106" s="44" t="s">
        <v>119</v>
      </c>
      <c r="M106" s="1"/>
      <c r="N106" s="1" t="s">
        <v>83</v>
      </c>
      <c r="O106" s="1"/>
      <c r="P106" s="1"/>
      <c r="Q106" s="1"/>
      <c r="R106" s="1"/>
      <c r="S106" s="1"/>
    </row>
    <row r="107" spans="1:19" s="5" customFormat="1" ht="75.75" customHeight="1" thickBot="1" x14ac:dyDescent="0.25">
      <c r="A107" s="6" t="s">
        <v>1</v>
      </c>
      <c r="B107" s="7" t="s">
        <v>2</v>
      </c>
      <c r="C107" s="8" t="s">
        <v>106</v>
      </c>
      <c r="D107" s="8" t="s">
        <v>107</v>
      </c>
      <c r="E107" s="8" t="s">
        <v>108</v>
      </c>
      <c r="F107" s="8" t="s">
        <v>109</v>
      </c>
      <c r="G107" s="8" t="s">
        <v>110</v>
      </c>
      <c r="H107" s="9" t="s">
        <v>111</v>
      </c>
      <c r="I107" s="49" t="s">
        <v>112</v>
      </c>
      <c r="J107" s="49" t="s">
        <v>113</v>
      </c>
      <c r="M107" s="1"/>
      <c r="N107" s="1"/>
      <c r="O107" s="1"/>
      <c r="P107" s="1"/>
      <c r="Q107" s="1"/>
      <c r="R107" s="1"/>
      <c r="S107" s="1"/>
    </row>
    <row r="108" spans="1:19" ht="12.95" customHeight="1" x14ac:dyDescent="0.2">
      <c r="A108" s="10">
        <v>1</v>
      </c>
      <c r="B108" s="11" t="s">
        <v>3</v>
      </c>
      <c r="C108" s="244">
        <v>60</v>
      </c>
      <c r="D108" s="245">
        <v>0</v>
      </c>
      <c r="E108" s="245">
        <v>0</v>
      </c>
      <c r="F108" s="245">
        <v>0</v>
      </c>
      <c r="G108" s="245">
        <v>0</v>
      </c>
      <c r="H108" s="246">
        <v>0</v>
      </c>
      <c r="I108" s="45">
        <f t="shared" ref="I108:I122" si="8">SUM(C108:H108)</f>
        <v>60</v>
      </c>
      <c r="J108" s="83">
        <v>60</v>
      </c>
    </row>
    <row r="109" spans="1:19" ht="12.95" customHeight="1" x14ac:dyDescent="0.2">
      <c r="A109" s="12">
        <v>2</v>
      </c>
      <c r="B109" s="13" t="s">
        <v>4</v>
      </c>
      <c r="C109" s="247">
        <v>63.75</v>
      </c>
      <c r="D109" s="248">
        <v>0</v>
      </c>
      <c r="E109" s="248">
        <v>0</v>
      </c>
      <c r="F109" s="248">
        <v>7</v>
      </c>
      <c r="G109" s="248">
        <v>5</v>
      </c>
      <c r="H109" s="249">
        <v>0</v>
      </c>
      <c r="I109" s="46">
        <f t="shared" si="8"/>
        <v>75.75</v>
      </c>
      <c r="J109" s="84">
        <v>0</v>
      </c>
    </row>
    <row r="110" spans="1:19" x14ac:dyDescent="0.2">
      <c r="A110" s="12">
        <v>3</v>
      </c>
      <c r="B110" s="13" t="s">
        <v>5</v>
      </c>
      <c r="C110" s="247">
        <v>0</v>
      </c>
      <c r="D110" s="248">
        <v>0</v>
      </c>
      <c r="E110" s="248">
        <v>0</v>
      </c>
      <c r="F110" s="248">
        <v>0</v>
      </c>
      <c r="G110" s="248">
        <v>0</v>
      </c>
      <c r="H110" s="249">
        <v>0</v>
      </c>
      <c r="I110" s="46">
        <f t="shared" si="8"/>
        <v>0</v>
      </c>
      <c r="J110" s="84">
        <v>0</v>
      </c>
    </row>
    <row r="111" spans="1:19" x14ac:dyDescent="0.2">
      <c r="A111" s="12">
        <v>4</v>
      </c>
      <c r="B111" s="13" t="s">
        <v>6</v>
      </c>
      <c r="C111" s="247">
        <v>86.25</v>
      </c>
      <c r="D111" s="248">
        <v>0</v>
      </c>
      <c r="E111" s="248">
        <v>0</v>
      </c>
      <c r="F111" s="248">
        <v>0</v>
      </c>
      <c r="G111" s="248">
        <v>0</v>
      </c>
      <c r="H111" s="249">
        <v>0</v>
      </c>
      <c r="I111" s="46">
        <f t="shared" si="8"/>
        <v>86.25</v>
      </c>
      <c r="J111" s="84">
        <v>0</v>
      </c>
    </row>
    <row r="112" spans="1:19" x14ac:dyDescent="0.2">
      <c r="A112" s="12">
        <v>5</v>
      </c>
      <c r="B112" s="13" t="s">
        <v>7</v>
      </c>
      <c r="C112" s="247">
        <v>110.5</v>
      </c>
      <c r="D112" s="248">
        <v>0</v>
      </c>
      <c r="E112" s="248">
        <v>0</v>
      </c>
      <c r="F112" s="248">
        <v>0</v>
      </c>
      <c r="G112" s="248">
        <v>18.75</v>
      </c>
      <c r="H112" s="249">
        <v>0</v>
      </c>
      <c r="I112" s="46">
        <f t="shared" si="8"/>
        <v>129.25</v>
      </c>
      <c r="J112" s="84">
        <v>0</v>
      </c>
    </row>
    <row r="113" spans="1:10" x14ac:dyDescent="0.2">
      <c r="A113" s="12">
        <v>6</v>
      </c>
      <c r="B113" s="13" t="s">
        <v>8</v>
      </c>
      <c r="C113" s="247">
        <v>37.5</v>
      </c>
      <c r="D113" s="248">
        <v>0</v>
      </c>
      <c r="E113" s="248">
        <v>0</v>
      </c>
      <c r="F113" s="248">
        <v>0.2</v>
      </c>
      <c r="G113" s="248">
        <v>0</v>
      </c>
      <c r="H113" s="249">
        <v>0</v>
      </c>
      <c r="I113" s="46">
        <f t="shared" si="8"/>
        <v>37.700000000000003</v>
      </c>
      <c r="J113" s="84">
        <v>0</v>
      </c>
    </row>
    <row r="114" spans="1:10" x14ac:dyDescent="0.2">
      <c r="A114" s="12">
        <v>7</v>
      </c>
      <c r="B114" s="13" t="s">
        <v>9</v>
      </c>
      <c r="C114" s="247">
        <v>37.5</v>
      </c>
      <c r="D114" s="248">
        <v>0</v>
      </c>
      <c r="E114" s="248">
        <v>0</v>
      </c>
      <c r="F114" s="248">
        <v>0</v>
      </c>
      <c r="G114" s="248">
        <v>0</v>
      </c>
      <c r="H114" s="249">
        <v>0</v>
      </c>
      <c r="I114" s="46">
        <f t="shared" si="8"/>
        <v>37.5</v>
      </c>
      <c r="J114" s="84">
        <v>37.5</v>
      </c>
    </row>
    <row r="115" spans="1:10" x14ac:dyDescent="0.2">
      <c r="A115" s="12">
        <v>8</v>
      </c>
      <c r="B115" s="13" t="s">
        <v>10</v>
      </c>
      <c r="C115" s="247">
        <v>106.88</v>
      </c>
      <c r="D115" s="248">
        <v>0</v>
      </c>
      <c r="E115" s="248">
        <v>0</v>
      </c>
      <c r="F115" s="248">
        <v>0</v>
      </c>
      <c r="G115" s="248">
        <v>37.5</v>
      </c>
      <c r="H115" s="249">
        <v>0</v>
      </c>
      <c r="I115" s="46">
        <f t="shared" si="8"/>
        <v>144.38</v>
      </c>
      <c r="J115" s="84">
        <v>18.75</v>
      </c>
    </row>
    <row r="116" spans="1:10" x14ac:dyDescent="0.2">
      <c r="A116" s="12">
        <v>9</v>
      </c>
      <c r="B116" s="13" t="s">
        <v>11</v>
      </c>
      <c r="C116" s="247">
        <v>75</v>
      </c>
      <c r="D116" s="248">
        <v>0</v>
      </c>
      <c r="E116" s="248">
        <v>0</v>
      </c>
      <c r="F116" s="248">
        <v>0</v>
      </c>
      <c r="G116" s="248">
        <v>0</v>
      </c>
      <c r="H116" s="249">
        <v>0</v>
      </c>
      <c r="I116" s="46">
        <f t="shared" si="8"/>
        <v>75</v>
      </c>
      <c r="J116" s="84">
        <v>37.5</v>
      </c>
    </row>
    <row r="117" spans="1:10" x14ac:dyDescent="0.2">
      <c r="A117" s="12">
        <v>10</v>
      </c>
      <c r="B117" s="13" t="s">
        <v>12</v>
      </c>
      <c r="C117" s="247">
        <v>0</v>
      </c>
      <c r="D117" s="248">
        <v>0</v>
      </c>
      <c r="E117" s="248">
        <v>0</v>
      </c>
      <c r="F117" s="248">
        <v>0</v>
      </c>
      <c r="G117" s="248">
        <v>0</v>
      </c>
      <c r="H117" s="249">
        <v>0</v>
      </c>
      <c r="I117" s="46">
        <f t="shared" si="8"/>
        <v>0</v>
      </c>
      <c r="J117" s="84">
        <v>0</v>
      </c>
    </row>
    <row r="118" spans="1:10" x14ac:dyDescent="0.2">
      <c r="A118" s="12">
        <v>11</v>
      </c>
      <c r="B118" s="13" t="s">
        <v>13</v>
      </c>
      <c r="C118" s="247">
        <v>37.5</v>
      </c>
      <c r="D118" s="248">
        <v>0</v>
      </c>
      <c r="E118" s="248">
        <v>0</v>
      </c>
      <c r="F118" s="248">
        <v>0</v>
      </c>
      <c r="G118" s="248">
        <v>0</v>
      </c>
      <c r="H118" s="249">
        <v>0</v>
      </c>
      <c r="I118" s="46">
        <f t="shared" si="8"/>
        <v>37.5</v>
      </c>
      <c r="J118" s="84">
        <v>0</v>
      </c>
    </row>
    <row r="119" spans="1:10" x14ac:dyDescent="0.2">
      <c r="A119" s="12">
        <v>12</v>
      </c>
      <c r="B119" s="13" t="s">
        <v>14</v>
      </c>
      <c r="C119" s="247">
        <v>41.25</v>
      </c>
      <c r="D119" s="248">
        <v>0</v>
      </c>
      <c r="E119" s="248">
        <v>0</v>
      </c>
      <c r="F119" s="248">
        <v>0</v>
      </c>
      <c r="G119" s="248">
        <v>0</v>
      </c>
      <c r="H119" s="249">
        <v>0</v>
      </c>
      <c r="I119" s="46">
        <f t="shared" si="8"/>
        <v>41.25</v>
      </c>
      <c r="J119" s="84">
        <v>0</v>
      </c>
    </row>
    <row r="120" spans="1:10" x14ac:dyDescent="0.2">
      <c r="A120" s="12">
        <v>13</v>
      </c>
      <c r="B120" s="13" t="s">
        <v>15</v>
      </c>
      <c r="C120" s="247">
        <v>60</v>
      </c>
      <c r="D120" s="248">
        <v>0</v>
      </c>
      <c r="E120" s="248">
        <v>0</v>
      </c>
      <c r="F120" s="248">
        <v>0</v>
      </c>
      <c r="G120" s="248">
        <v>0</v>
      </c>
      <c r="H120" s="249">
        <v>0</v>
      </c>
      <c r="I120" s="46">
        <f t="shared" si="8"/>
        <v>60</v>
      </c>
      <c r="J120" s="84">
        <v>0</v>
      </c>
    </row>
    <row r="121" spans="1:10" x14ac:dyDescent="0.2">
      <c r="A121" s="12">
        <v>14</v>
      </c>
      <c r="B121" s="13" t="s">
        <v>16</v>
      </c>
      <c r="C121" s="247">
        <v>71.25</v>
      </c>
      <c r="D121" s="248">
        <v>0</v>
      </c>
      <c r="E121" s="248">
        <v>0</v>
      </c>
      <c r="F121" s="248">
        <v>0</v>
      </c>
      <c r="G121" s="248">
        <v>0</v>
      </c>
      <c r="H121" s="249">
        <v>0</v>
      </c>
      <c r="I121" s="46">
        <f t="shared" si="8"/>
        <v>71.25</v>
      </c>
      <c r="J121" s="84">
        <v>0</v>
      </c>
    </row>
    <row r="122" spans="1:10" ht="12.75" thickBot="1" x14ac:dyDescent="0.25">
      <c r="A122" s="14">
        <v>15</v>
      </c>
      <c r="B122" s="15" t="s">
        <v>17</v>
      </c>
      <c r="C122" s="250">
        <v>37.5</v>
      </c>
      <c r="D122" s="251">
        <v>0</v>
      </c>
      <c r="E122" s="251">
        <v>0</v>
      </c>
      <c r="F122" s="251">
        <v>0</v>
      </c>
      <c r="G122" s="251">
        <v>0</v>
      </c>
      <c r="H122" s="252">
        <v>0</v>
      </c>
      <c r="I122" s="82">
        <f t="shared" si="8"/>
        <v>37.5</v>
      </c>
      <c r="J122" s="85">
        <v>0</v>
      </c>
    </row>
    <row r="123" spans="1:10" s="17" customFormat="1" x14ac:dyDescent="0.2">
      <c r="A123" s="70"/>
      <c r="B123" s="71" t="s">
        <v>204</v>
      </c>
      <c r="C123" s="72">
        <f t="shared" ref="C123:J123" si="9">SUM(C108:C122)</f>
        <v>824.88</v>
      </c>
      <c r="D123" s="72">
        <f t="shared" si="9"/>
        <v>0</v>
      </c>
      <c r="E123" s="72">
        <f t="shared" si="9"/>
        <v>0</v>
      </c>
      <c r="F123" s="72">
        <f t="shared" si="9"/>
        <v>7.2</v>
      </c>
      <c r="G123" s="72">
        <f t="shared" si="9"/>
        <v>61.25</v>
      </c>
      <c r="H123" s="72">
        <f t="shared" si="9"/>
        <v>0</v>
      </c>
      <c r="I123" s="72">
        <f t="shared" si="9"/>
        <v>893.32999999999993</v>
      </c>
      <c r="J123" s="73">
        <f t="shared" si="9"/>
        <v>153.75</v>
      </c>
    </row>
    <row r="124" spans="1:10" s="184" customFormat="1" x14ac:dyDescent="0.2">
      <c r="A124" s="240"/>
      <c r="B124" s="241" t="s">
        <v>170</v>
      </c>
      <c r="C124" s="242">
        <v>701.43</v>
      </c>
      <c r="D124" s="242">
        <v>0</v>
      </c>
      <c r="E124" s="242">
        <v>0</v>
      </c>
      <c r="F124" s="242">
        <v>16</v>
      </c>
      <c r="G124" s="242">
        <v>69</v>
      </c>
      <c r="H124" s="242">
        <v>0</v>
      </c>
      <c r="I124" s="242">
        <v>786.43</v>
      </c>
      <c r="J124" s="243">
        <v>176.25</v>
      </c>
    </row>
    <row r="125" spans="1:10" s="184" customFormat="1" x14ac:dyDescent="0.2">
      <c r="A125" s="240"/>
      <c r="B125" s="241" t="s">
        <v>85</v>
      </c>
      <c r="C125" s="242">
        <v>643.68000000000006</v>
      </c>
      <c r="D125" s="242">
        <v>0</v>
      </c>
      <c r="E125" s="242">
        <v>1</v>
      </c>
      <c r="F125" s="242">
        <v>13</v>
      </c>
      <c r="G125" s="242">
        <v>69</v>
      </c>
      <c r="H125" s="242">
        <v>7.5</v>
      </c>
      <c r="I125" s="242">
        <v>734.18000000000006</v>
      </c>
      <c r="J125" s="243">
        <v>150</v>
      </c>
    </row>
    <row r="126" spans="1:10" s="17" customFormat="1" x14ac:dyDescent="0.2">
      <c r="A126" s="74"/>
      <c r="B126" s="77" t="s">
        <v>82</v>
      </c>
      <c r="C126" s="58">
        <v>700.68000000000006</v>
      </c>
      <c r="D126" s="58">
        <v>0</v>
      </c>
      <c r="E126" s="58">
        <v>0</v>
      </c>
      <c r="F126" s="58">
        <v>30</v>
      </c>
      <c r="G126" s="58">
        <v>63.75</v>
      </c>
      <c r="H126" s="58">
        <v>22.5</v>
      </c>
      <c r="I126" s="58">
        <v>816.93</v>
      </c>
      <c r="J126" s="59">
        <v>195</v>
      </c>
    </row>
    <row r="127" spans="1:10" s="17" customFormat="1" ht="12.75" thickBot="1" x14ac:dyDescent="0.25">
      <c r="A127" s="75"/>
      <c r="B127" s="79" t="s">
        <v>71</v>
      </c>
      <c r="C127" s="60">
        <v>618.55500000000006</v>
      </c>
      <c r="D127" s="60">
        <v>0</v>
      </c>
      <c r="E127" s="60">
        <v>1</v>
      </c>
      <c r="F127" s="60">
        <v>6.24</v>
      </c>
      <c r="G127" s="60">
        <v>108.5</v>
      </c>
      <c r="H127" s="60">
        <v>0</v>
      </c>
      <c r="I127" s="60">
        <v>734.29499999999996</v>
      </c>
      <c r="J127" s="61">
        <v>225.25</v>
      </c>
    </row>
    <row r="128" spans="1:10" x14ac:dyDescent="0.2">
      <c r="A128" s="48" t="s">
        <v>116</v>
      </c>
    </row>
    <row r="129" spans="1:19" x14ac:dyDescent="0.2">
      <c r="A129" s="48" t="s">
        <v>117</v>
      </c>
    </row>
    <row r="133" spans="1:19" s="5" customFormat="1" ht="26.25" customHeight="1" thickBot="1" x14ac:dyDescent="0.25">
      <c r="A133" s="44" t="s">
        <v>120</v>
      </c>
      <c r="M133" s="1"/>
      <c r="N133" s="1"/>
      <c r="O133" s="1"/>
      <c r="P133" s="1"/>
      <c r="Q133" s="1"/>
      <c r="R133" s="1"/>
      <c r="S133" s="1"/>
    </row>
    <row r="134" spans="1:19" s="5" customFormat="1" ht="72" customHeight="1" thickBot="1" x14ac:dyDescent="0.25">
      <c r="A134" s="6" t="s">
        <v>1</v>
      </c>
      <c r="B134" s="7" t="s">
        <v>2</v>
      </c>
      <c r="C134" s="8" t="s">
        <v>106</v>
      </c>
      <c r="D134" s="8" t="s">
        <v>107</v>
      </c>
      <c r="E134" s="8" t="s">
        <v>108</v>
      </c>
      <c r="F134" s="8" t="s">
        <v>109</v>
      </c>
      <c r="G134" s="8" t="s">
        <v>110</v>
      </c>
      <c r="H134" s="9" t="s">
        <v>111</v>
      </c>
      <c r="I134" s="49" t="s">
        <v>112</v>
      </c>
      <c r="J134" s="49" t="s">
        <v>113</v>
      </c>
      <c r="M134" s="1"/>
      <c r="N134" s="1"/>
      <c r="O134" s="1"/>
      <c r="P134" s="1"/>
      <c r="Q134" s="1"/>
      <c r="R134" s="1"/>
      <c r="S134" s="1"/>
    </row>
    <row r="135" spans="1:19" ht="12.95" customHeight="1" x14ac:dyDescent="0.2">
      <c r="A135" s="10">
        <v>1</v>
      </c>
      <c r="B135" s="11" t="s">
        <v>3</v>
      </c>
      <c r="C135" s="244">
        <v>11.25</v>
      </c>
      <c r="D135" s="245">
        <v>0</v>
      </c>
      <c r="E135" s="245">
        <v>4</v>
      </c>
      <c r="F135" s="245">
        <v>0</v>
      </c>
      <c r="G135" s="245">
        <v>4</v>
      </c>
      <c r="H135" s="246">
        <v>0</v>
      </c>
      <c r="I135" s="45">
        <f t="shared" ref="I135:I149" si="10">SUM(C135:H135)</f>
        <v>19.25</v>
      </c>
      <c r="J135" s="83">
        <v>0</v>
      </c>
    </row>
    <row r="136" spans="1:19" ht="12.95" customHeight="1" x14ac:dyDescent="0.2">
      <c r="A136" s="12">
        <v>2</v>
      </c>
      <c r="B136" s="13" t="s">
        <v>4</v>
      </c>
      <c r="C136" s="247">
        <v>7.5</v>
      </c>
      <c r="D136" s="248">
        <v>0</v>
      </c>
      <c r="E136" s="248">
        <v>3.5</v>
      </c>
      <c r="F136" s="248">
        <v>0</v>
      </c>
      <c r="G136" s="248">
        <v>0</v>
      </c>
      <c r="H136" s="249">
        <v>0</v>
      </c>
      <c r="I136" s="46">
        <f t="shared" si="10"/>
        <v>11</v>
      </c>
      <c r="J136" s="84">
        <v>0</v>
      </c>
      <c r="L136" s="1" t="s">
        <v>83</v>
      </c>
    </row>
    <row r="137" spans="1:19" x14ac:dyDescent="0.2">
      <c r="A137" s="12">
        <v>3</v>
      </c>
      <c r="B137" s="13" t="s">
        <v>5</v>
      </c>
      <c r="C137" s="247">
        <v>3</v>
      </c>
      <c r="D137" s="248">
        <v>0</v>
      </c>
      <c r="E137" s="248">
        <v>3</v>
      </c>
      <c r="F137" s="248">
        <v>0</v>
      </c>
      <c r="G137" s="248">
        <v>3</v>
      </c>
      <c r="H137" s="249">
        <v>0</v>
      </c>
      <c r="I137" s="46">
        <f t="shared" si="10"/>
        <v>9</v>
      </c>
      <c r="J137" s="84">
        <v>0</v>
      </c>
    </row>
    <row r="138" spans="1:19" x14ac:dyDescent="0.2">
      <c r="A138" s="12">
        <v>4</v>
      </c>
      <c r="B138" s="13" t="s">
        <v>6</v>
      </c>
      <c r="C138" s="247">
        <v>3.75</v>
      </c>
      <c r="D138" s="248">
        <v>0</v>
      </c>
      <c r="E138" s="248">
        <v>3.75</v>
      </c>
      <c r="F138" s="248">
        <v>0</v>
      </c>
      <c r="G138" s="248">
        <v>3.75</v>
      </c>
      <c r="H138" s="249">
        <v>0</v>
      </c>
      <c r="I138" s="46">
        <f t="shared" si="10"/>
        <v>11.25</v>
      </c>
      <c r="J138" s="84">
        <v>0</v>
      </c>
    </row>
    <row r="139" spans="1:19" x14ac:dyDescent="0.2">
      <c r="A139" s="12">
        <v>5</v>
      </c>
      <c r="B139" s="13" t="s">
        <v>7</v>
      </c>
      <c r="C139" s="247">
        <v>6</v>
      </c>
      <c r="D139" s="248">
        <v>1.5</v>
      </c>
      <c r="E139" s="248">
        <v>3</v>
      </c>
      <c r="F139" s="248">
        <v>0</v>
      </c>
      <c r="G139" s="248">
        <v>18.75</v>
      </c>
      <c r="H139" s="249">
        <v>0</v>
      </c>
      <c r="I139" s="46">
        <f t="shared" si="10"/>
        <v>29.25</v>
      </c>
      <c r="J139" s="84">
        <v>0</v>
      </c>
    </row>
    <row r="140" spans="1:19" x14ac:dyDescent="0.2">
      <c r="A140" s="12">
        <v>6</v>
      </c>
      <c r="B140" s="13" t="s">
        <v>8</v>
      </c>
      <c r="C140" s="247">
        <v>0</v>
      </c>
      <c r="D140" s="248">
        <v>0</v>
      </c>
      <c r="E140" s="248">
        <v>0</v>
      </c>
      <c r="F140" s="248">
        <v>0</v>
      </c>
      <c r="G140" s="248">
        <v>0</v>
      </c>
      <c r="H140" s="249">
        <v>0</v>
      </c>
      <c r="I140" s="46">
        <f t="shared" si="10"/>
        <v>0</v>
      </c>
      <c r="J140" s="84">
        <v>0</v>
      </c>
      <c r="O140" s="1" t="s">
        <v>83</v>
      </c>
    </row>
    <row r="141" spans="1:19" x14ac:dyDescent="0.2">
      <c r="A141" s="12">
        <v>7</v>
      </c>
      <c r="B141" s="13" t="s">
        <v>9</v>
      </c>
      <c r="C141" s="247">
        <v>15</v>
      </c>
      <c r="D141" s="248">
        <v>0</v>
      </c>
      <c r="E141" s="248">
        <v>3</v>
      </c>
      <c r="F141" s="248">
        <v>0</v>
      </c>
      <c r="G141" s="248">
        <v>0</v>
      </c>
      <c r="H141" s="249">
        <v>0</v>
      </c>
      <c r="I141" s="46">
        <f t="shared" si="10"/>
        <v>18</v>
      </c>
      <c r="J141" s="84">
        <v>15</v>
      </c>
    </row>
    <row r="142" spans="1:19" x14ac:dyDescent="0.2">
      <c r="A142" s="12">
        <v>8</v>
      </c>
      <c r="B142" s="13" t="s">
        <v>10</v>
      </c>
      <c r="C142" s="247">
        <v>13.5</v>
      </c>
      <c r="D142" s="248">
        <v>0</v>
      </c>
      <c r="E142" s="248">
        <v>5</v>
      </c>
      <c r="F142" s="248">
        <v>0</v>
      </c>
      <c r="G142" s="248">
        <v>0</v>
      </c>
      <c r="H142" s="249">
        <v>0</v>
      </c>
      <c r="I142" s="46">
        <f t="shared" si="10"/>
        <v>18.5</v>
      </c>
      <c r="J142" s="84">
        <v>0</v>
      </c>
    </row>
    <row r="143" spans="1:19" x14ac:dyDescent="0.2">
      <c r="A143" s="12">
        <v>9</v>
      </c>
      <c r="B143" s="13" t="s">
        <v>11</v>
      </c>
      <c r="C143" s="247">
        <v>3.5</v>
      </c>
      <c r="D143" s="248">
        <v>0</v>
      </c>
      <c r="E143" s="248">
        <v>3</v>
      </c>
      <c r="F143" s="248">
        <v>0</v>
      </c>
      <c r="G143" s="248">
        <v>0</v>
      </c>
      <c r="H143" s="249">
        <v>0</v>
      </c>
      <c r="I143" s="46">
        <f t="shared" si="10"/>
        <v>6.5</v>
      </c>
      <c r="J143" s="84">
        <v>0</v>
      </c>
    </row>
    <row r="144" spans="1:19" x14ac:dyDescent="0.2">
      <c r="A144" s="12">
        <v>10</v>
      </c>
      <c r="B144" s="13" t="s">
        <v>12</v>
      </c>
      <c r="C144" s="247">
        <v>2</v>
      </c>
      <c r="D144" s="248">
        <v>0</v>
      </c>
      <c r="E144" s="248">
        <v>0</v>
      </c>
      <c r="F144" s="248">
        <v>0</v>
      </c>
      <c r="G144" s="248">
        <v>2</v>
      </c>
      <c r="H144" s="249">
        <v>0</v>
      </c>
      <c r="I144" s="46">
        <f t="shared" si="10"/>
        <v>4</v>
      </c>
      <c r="J144" s="84">
        <v>2</v>
      </c>
    </row>
    <row r="145" spans="1:19" x14ac:dyDescent="0.2">
      <c r="A145" s="12">
        <v>11</v>
      </c>
      <c r="B145" s="13" t="s">
        <v>13</v>
      </c>
      <c r="C145" s="247">
        <v>11.25</v>
      </c>
      <c r="D145" s="248">
        <v>0</v>
      </c>
      <c r="E145" s="248">
        <v>6</v>
      </c>
      <c r="F145" s="248">
        <v>0</v>
      </c>
      <c r="G145" s="248">
        <v>0</v>
      </c>
      <c r="H145" s="249">
        <v>0</v>
      </c>
      <c r="I145" s="46">
        <f t="shared" si="10"/>
        <v>17.25</v>
      </c>
      <c r="J145" s="84">
        <v>0</v>
      </c>
    </row>
    <row r="146" spans="1:19" x14ac:dyDescent="0.2">
      <c r="A146" s="12">
        <v>12</v>
      </c>
      <c r="B146" s="13" t="s">
        <v>14</v>
      </c>
      <c r="C146" s="247">
        <v>11.25</v>
      </c>
      <c r="D146" s="248">
        <v>0</v>
      </c>
      <c r="E146" s="248">
        <v>3</v>
      </c>
      <c r="F146" s="248">
        <v>0</v>
      </c>
      <c r="G146" s="248">
        <v>0</v>
      </c>
      <c r="H146" s="249">
        <v>0</v>
      </c>
      <c r="I146" s="46">
        <f t="shared" si="10"/>
        <v>14.25</v>
      </c>
      <c r="J146" s="84">
        <v>0</v>
      </c>
    </row>
    <row r="147" spans="1:19" x14ac:dyDescent="0.2">
      <c r="A147" s="12">
        <v>13</v>
      </c>
      <c r="B147" s="13" t="s">
        <v>15</v>
      </c>
      <c r="C147" s="247">
        <v>15</v>
      </c>
      <c r="D147" s="248">
        <v>0</v>
      </c>
      <c r="E147" s="248">
        <v>3</v>
      </c>
      <c r="F147" s="248">
        <v>0</v>
      </c>
      <c r="G147" s="248">
        <v>0</v>
      </c>
      <c r="H147" s="249">
        <v>0</v>
      </c>
      <c r="I147" s="46">
        <f t="shared" si="10"/>
        <v>18</v>
      </c>
      <c r="J147" s="84">
        <v>0</v>
      </c>
    </row>
    <row r="148" spans="1:19" x14ac:dyDescent="0.2">
      <c r="A148" s="12">
        <v>14</v>
      </c>
      <c r="B148" s="13" t="s">
        <v>16</v>
      </c>
      <c r="C148" s="247">
        <v>18.75</v>
      </c>
      <c r="D148" s="248">
        <v>3.75</v>
      </c>
      <c r="E148" s="248">
        <v>3.75</v>
      </c>
      <c r="F148" s="248">
        <v>0</v>
      </c>
      <c r="G148" s="248">
        <v>0</v>
      </c>
      <c r="H148" s="249">
        <v>0</v>
      </c>
      <c r="I148" s="46">
        <f t="shared" si="10"/>
        <v>26.25</v>
      </c>
      <c r="J148" s="84">
        <v>0</v>
      </c>
    </row>
    <row r="149" spans="1:19" ht="12.75" thickBot="1" x14ac:dyDescent="0.25">
      <c r="A149" s="14">
        <v>15</v>
      </c>
      <c r="B149" s="15" t="s">
        <v>17</v>
      </c>
      <c r="C149" s="250">
        <v>7.5</v>
      </c>
      <c r="D149" s="251">
        <v>0</v>
      </c>
      <c r="E149" s="251">
        <v>3</v>
      </c>
      <c r="F149" s="251">
        <v>0</v>
      </c>
      <c r="G149" s="251">
        <v>0</v>
      </c>
      <c r="H149" s="252">
        <v>3</v>
      </c>
      <c r="I149" s="82">
        <f t="shared" si="10"/>
        <v>13.5</v>
      </c>
      <c r="J149" s="85">
        <v>0</v>
      </c>
    </row>
    <row r="150" spans="1:19" s="17" customFormat="1" x14ac:dyDescent="0.2">
      <c r="A150" s="70"/>
      <c r="B150" s="71" t="s">
        <v>204</v>
      </c>
      <c r="C150" s="72">
        <f t="shared" ref="C150:J150" si="11">SUM(C135:C149)</f>
        <v>129.25</v>
      </c>
      <c r="D150" s="72">
        <f t="shared" si="11"/>
        <v>5.25</v>
      </c>
      <c r="E150" s="72">
        <f t="shared" si="11"/>
        <v>47</v>
      </c>
      <c r="F150" s="72">
        <f t="shared" si="11"/>
        <v>0</v>
      </c>
      <c r="G150" s="72">
        <f t="shared" si="11"/>
        <v>31.5</v>
      </c>
      <c r="H150" s="72">
        <f t="shared" si="11"/>
        <v>3</v>
      </c>
      <c r="I150" s="72">
        <f t="shared" si="11"/>
        <v>216</v>
      </c>
      <c r="J150" s="73">
        <f t="shared" si="11"/>
        <v>17</v>
      </c>
    </row>
    <row r="151" spans="1:19" s="184" customFormat="1" x14ac:dyDescent="0.2">
      <c r="A151" s="240"/>
      <c r="B151" s="241" t="s">
        <v>170</v>
      </c>
      <c r="C151" s="242">
        <v>141.25</v>
      </c>
      <c r="D151" s="242">
        <v>5.25</v>
      </c>
      <c r="E151" s="242">
        <v>45.75</v>
      </c>
      <c r="F151" s="242">
        <v>0</v>
      </c>
      <c r="G151" s="242">
        <v>17.75</v>
      </c>
      <c r="H151" s="242">
        <v>3</v>
      </c>
      <c r="I151" s="242">
        <v>213</v>
      </c>
      <c r="J151" s="243">
        <v>2</v>
      </c>
    </row>
    <row r="152" spans="1:19" s="184" customFormat="1" x14ac:dyDescent="0.2">
      <c r="A152" s="240"/>
      <c r="B152" s="241" t="s">
        <v>85</v>
      </c>
      <c r="C152" s="242">
        <v>159.35</v>
      </c>
      <c r="D152" s="242">
        <v>5.25</v>
      </c>
      <c r="E152" s="242">
        <v>48.5</v>
      </c>
      <c r="F152" s="242">
        <v>0</v>
      </c>
      <c r="G152" s="242">
        <v>15.25</v>
      </c>
      <c r="H152" s="242">
        <v>2</v>
      </c>
      <c r="I152" s="242">
        <v>230.35</v>
      </c>
      <c r="J152" s="243">
        <v>50</v>
      </c>
    </row>
    <row r="153" spans="1:19" s="17" customFormat="1" x14ac:dyDescent="0.2">
      <c r="A153" s="74"/>
      <c r="B153" s="77" t="s">
        <v>82</v>
      </c>
      <c r="C153" s="58">
        <v>174.6</v>
      </c>
      <c r="D153" s="58">
        <v>3.75</v>
      </c>
      <c r="E153" s="58">
        <v>46.25</v>
      </c>
      <c r="F153" s="58">
        <v>0</v>
      </c>
      <c r="G153" s="58">
        <v>18</v>
      </c>
      <c r="H153" s="58">
        <v>2.5</v>
      </c>
      <c r="I153" s="58">
        <v>245.1</v>
      </c>
      <c r="J153" s="59">
        <v>43</v>
      </c>
    </row>
    <row r="154" spans="1:19" s="17" customFormat="1" ht="12.75" thickBot="1" x14ac:dyDescent="0.25">
      <c r="A154" s="75"/>
      <c r="B154" s="79" t="s">
        <v>71</v>
      </c>
      <c r="C154" s="60">
        <v>162.35</v>
      </c>
      <c r="D154" s="60">
        <v>3.75</v>
      </c>
      <c r="E154" s="60">
        <v>51.75</v>
      </c>
      <c r="F154" s="60">
        <v>0</v>
      </c>
      <c r="G154" s="60">
        <v>20.25</v>
      </c>
      <c r="H154" s="60">
        <v>4</v>
      </c>
      <c r="I154" s="60">
        <v>242.1</v>
      </c>
      <c r="J154" s="61">
        <v>42.85</v>
      </c>
      <c r="L154" s="17" t="s">
        <v>83</v>
      </c>
    </row>
    <row r="155" spans="1:19" x14ac:dyDescent="0.2">
      <c r="A155" s="48" t="s">
        <v>116</v>
      </c>
    </row>
    <row r="156" spans="1:19" x14ac:dyDescent="0.2">
      <c r="A156" s="48" t="s">
        <v>117</v>
      </c>
    </row>
    <row r="159" spans="1:19" s="5" customFormat="1" ht="26.25" customHeight="1" thickBot="1" x14ac:dyDescent="0.25">
      <c r="A159" s="44" t="s">
        <v>121</v>
      </c>
      <c r="M159" s="1"/>
      <c r="N159" s="1"/>
      <c r="O159" s="1"/>
      <c r="P159" s="1"/>
      <c r="Q159" s="1"/>
      <c r="R159" s="1"/>
      <c r="S159" s="1"/>
    </row>
    <row r="160" spans="1:19" s="5" customFormat="1" ht="81.75" customHeight="1" thickBot="1" x14ac:dyDescent="0.25">
      <c r="A160" s="6" t="s">
        <v>1</v>
      </c>
      <c r="B160" s="7" t="s">
        <v>2</v>
      </c>
      <c r="C160" s="6" t="s">
        <v>106</v>
      </c>
      <c r="D160" s="6" t="s">
        <v>107</v>
      </c>
      <c r="E160" s="6" t="s">
        <v>108</v>
      </c>
      <c r="F160" s="6" t="s">
        <v>109</v>
      </c>
      <c r="G160" s="6" t="s">
        <v>110</v>
      </c>
      <c r="H160" s="49" t="s">
        <v>111</v>
      </c>
      <c r="I160" s="49" t="s">
        <v>112</v>
      </c>
      <c r="J160" s="49" t="s">
        <v>113</v>
      </c>
      <c r="M160" s="1"/>
      <c r="N160" s="1"/>
      <c r="O160" s="1"/>
      <c r="P160" s="1"/>
      <c r="Q160" s="1"/>
      <c r="R160" s="1"/>
      <c r="S160" s="1"/>
    </row>
    <row r="161" spans="1:14" ht="12.95" customHeight="1" x14ac:dyDescent="0.2">
      <c r="A161" s="10">
        <v>1</v>
      </c>
      <c r="B161" s="11" t="s">
        <v>3</v>
      </c>
      <c r="C161" s="244">
        <v>150</v>
      </c>
      <c r="D161" s="245">
        <v>0</v>
      </c>
      <c r="E161" s="245">
        <v>0</v>
      </c>
      <c r="F161" s="245">
        <v>0</v>
      </c>
      <c r="G161" s="245">
        <v>0</v>
      </c>
      <c r="H161" s="246">
        <v>0</v>
      </c>
      <c r="I161" s="45">
        <f t="shared" ref="I161:I175" si="12">SUM(C161:H161)</f>
        <v>150</v>
      </c>
      <c r="J161" s="83">
        <v>0</v>
      </c>
    </row>
    <row r="162" spans="1:14" ht="12.95" customHeight="1" x14ac:dyDescent="0.2">
      <c r="A162" s="12">
        <v>2</v>
      </c>
      <c r="B162" s="13" t="s">
        <v>4</v>
      </c>
      <c r="C162" s="247">
        <v>75</v>
      </c>
      <c r="D162" s="248">
        <v>0</v>
      </c>
      <c r="E162" s="248">
        <v>0</v>
      </c>
      <c r="F162" s="248">
        <v>36</v>
      </c>
      <c r="G162" s="248">
        <v>0</v>
      </c>
      <c r="H162" s="249">
        <v>0</v>
      </c>
      <c r="I162" s="46">
        <f t="shared" si="12"/>
        <v>111</v>
      </c>
      <c r="J162" s="84">
        <v>0</v>
      </c>
    </row>
    <row r="163" spans="1:14" x14ac:dyDescent="0.2">
      <c r="A163" s="12">
        <v>3</v>
      </c>
      <c r="B163" s="13" t="s">
        <v>5</v>
      </c>
      <c r="C163" s="247">
        <v>37.5</v>
      </c>
      <c r="D163" s="248">
        <v>0</v>
      </c>
      <c r="E163" s="248">
        <v>0</v>
      </c>
      <c r="F163" s="248">
        <v>0</v>
      </c>
      <c r="G163" s="248">
        <v>0</v>
      </c>
      <c r="H163" s="249">
        <v>0</v>
      </c>
      <c r="I163" s="46">
        <f t="shared" si="12"/>
        <v>37.5</v>
      </c>
      <c r="J163" s="84">
        <v>0</v>
      </c>
    </row>
    <row r="164" spans="1:14" x14ac:dyDescent="0.2">
      <c r="A164" s="12">
        <v>4</v>
      </c>
      <c r="B164" s="13" t="s">
        <v>6</v>
      </c>
      <c r="C164" s="247">
        <v>0</v>
      </c>
      <c r="D164" s="248">
        <v>0</v>
      </c>
      <c r="E164" s="248">
        <v>18.75</v>
      </c>
      <c r="F164" s="248">
        <v>0</v>
      </c>
      <c r="G164" s="248">
        <v>18.75</v>
      </c>
      <c r="H164" s="249">
        <v>0</v>
      </c>
      <c r="I164" s="46">
        <f t="shared" si="12"/>
        <v>37.5</v>
      </c>
      <c r="J164" s="84">
        <v>0</v>
      </c>
    </row>
    <row r="165" spans="1:14" x14ac:dyDescent="0.2">
      <c r="A165" s="12">
        <v>5</v>
      </c>
      <c r="B165" s="13" t="s">
        <v>7</v>
      </c>
      <c r="C165" s="247">
        <v>37.5</v>
      </c>
      <c r="D165" s="248">
        <v>0</v>
      </c>
      <c r="E165" s="248">
        <v>0</v>
      </c>
      <c r="F165" s="248">
        <v>0</v>
      </c>
      <c r="G165" s="248">
        <v>0</v>
      </c>
      <c r="H165" s="249">
        <v>0</v>
      </c>
      <c r="I165" s="46">
        <f t="shared" si="12"/>
        <v>37.5</v>
      </c>
      <c r="J165" s="84">
        <v>0</v>
      </c>
    </row>
    <row r="166" spans="1:14" x14ac:dyDescent="0.2">
      <c r="A166" s="12">
        <v>6</v>
      </c>
      <c r="B166" s="13" t="s">
        <v>8</v>
      </c>
      <c r="C166" s="247">
        <v>22.5</v>
      </c>
      <c r="D166" s="248">
        <v>0</v>
      </c>
      <c r="E166" s="248">
        <v>0</v>
      </c>
      <c r="F166" s="248">
        <v>0</v>
      </c>
      <c r="G166" s="248">
        <v>0</v>
      </c>
      <c r="H166" s="249">
        <v>0</v>
      </c>
      <c r="I166" s="46">
        <f t="shared" si="12"/>
        <v>22.5</v>
      </c>
      <c r="J166" s="84">
        <v>0</v>
      </c>
    </row>
    <row r="167" spans="1:14" x14ac:dyDescent="0.2">
      <c r="A167" s="12">
        <v>7</v>
      </c>
      <c r="B167" s="13" t="s">
        <v>9</v>
      </c>
      <c r="C167" s="247">
        <v>37.5</v>
      </c>
      <c r="D167" s="248">
        <v>0</v>
      </c>
      <c r="E167" s="248">
        <v>0</v>
      </c>
      <c r="F167" s="248">
        <v>0</v>
      </c>
      <c r="G167" s="248">
        <v>0</v>
      </c>
      <c r="H167" s="249">
        <v>0</v>
      </c>
      <c r="I167" s="46">
        <f t="shared" si="12"/>
        <v>37.5</v>
      </c>
      <c r="J167" s="84">
        <v>0</v>
      </c>
    </row>
    <row r="168" spans="1:14" x14ac:dyDescent="0.2">
      <c r="A168" s="12">
        <v>8</v>
      </c>
      <c r="B168" s="13" t="s">
        <v>10</v>
      </c>
      <c r="C168" s="247">
        <v>37.5</v>
      </c>
      <c r="D168" s="248">
        <v>0</v>
      </c>
      <c r="E168" s="248">
        <v>0</v>
      </c>
      <c r="F168" s="248">
        <v>0</v>
      </c>
      <c r="G168" s="248">
        <v>0</v>
      </c>
      <c r="H168" s="249">
        <v>0</v>
      </c>
      <c r="I168" s="46">
        <f t="shared" si="12"/>
        <v>37.5</v>
      </c>
      <c r="J168" s="84">
        <v>0</v>
      </c>
    </row>
    <row r="169" spans="1:14" x14ac:dyDescent="0.2">
      <c r="A169" s="12">
        <v>9</v>
      </c>
      <c r="B169" s="13" t="s">
        <v>11</v>
      </c>
      <c r="C169" s="247">
        <v>50</v>
      </c>
      <c r="D169" s="248">
        <v>0</v>
      </c>
      <c r="E169" s="248">
        <v>0</v>
      </c>
      <c r="F169" s="248">
        <v>0</v>
      </c>
      <c r="G169" s="248">
        <v>0</v>
      </c>
      <c r="H169" s="249">
        <v>0</v>
      </c>
      <c r="I169" s="46">
        <f t="shared" si="12"/>
        <v>50</v>
      </c>
      <c r="J169" s="84">
        <v>37.5</v>
      </c>
    </row>
    <row r="170" spans="1:14" x14ac:dyDescent="0.2">
      <c r="A170" s="12">
        <v>10</v>
      </c>
      <c r="B170" s="13" t="s">
        <v>12</v>
      </c>
      <c r="C170" s="247">
        <v>37.5</v>
      </c>
      <c r="D170" s="248">
        <v>0</v>
      </c>
      <c r="E170" s="248">
        <v>0</v>
      </c>
      <c r="F170" s="248">
        <v>0</v>
      </c>
      <c r="G170" s="248">
        <v>0</v>
      </c>
      <c r="H170" s="249">
        <v>0</v>
      </c>
      <c r="I170" s="46">
        <f t="shared" si="12"/>
        <v>37.5</v>
      </c>
      <c r="J170" s="84">
        <v>0</v>
      </c>
      <c r="N170" s="1" t="s">
        <v>83</v>
      </c>
    </row>
    <row r="171" spans="1:14" x14ac:dyDescent="0.2">
      <c r="A171" s="12">
        <v>11</v>
      </c>
      <c r="B171" s="13" t="s">
        <v>13</v>
      </c>
      <c r="C171" s="247">
        <v>37.5</v>
      </c>
      <c r="D171" s="248">
        <v>0</v>
      </c>
      <c r="E171" s="248">
        <v>0</v>
      </c>
      <c r="F171" s="248">
        <v>0</v>
      </c>
      <c r="G171" s="248">
        <v>0</v>
      </c>
      <c r="H171" s="249">
        <v>0</v>
      </c>
      <c r="I171" s="46">
        <f t="shared" si="12"/>
        <v>37.5</v>
      </c>
      <c r="J171" s="84">
        <v>0</v>
      </c>
    </row>
    <row r="172" spans="1:14" x14ac:dyDescent="0.2">
      <c r="A172" s="12">
        <v>12</v>
      </c>
      <c r="B172" s="13" t="s">
        <v>14</v>
      </c>
      <c r="C172" s="247">
        <v>37.5</v>
      </c>
      <c r="D172" s="248">
        <v>0</v>
      </c>
      <c r="E172" s="248">
        <v>0</v>
      </c>
      <c r="F172" s="248">
        <v>0</v>
      </c>
      <c r="G172" s="248">
        <v>37.5</v>
      </c>
      <c r="H172" s="249">
        <v>0</v>
      </c>
      <c r="I172" s="46">
        <f t="shared" si="12"/>
        <v>75</v>
      </c>
      <c r="J172" s="84">
        <v>0</v>
      </c>
    </row>
    <row r="173" spans="1:14" x14ac:dyDescent="0.2">
      <c r="A173" s="12">
        <v>13</v>
      </c>
      <c r="B173" s="13" t="s">
        <v>15</v>
      </c>
      <c r="C173" s="247">
        <v>112.5</v>
      </c>
      <c r="D173" s="248">
        <v>0</v>
      </c>
      <c r="E173" s="248">
        <v>0</v>
      </c>
      <c r="F173" s="248">
        <v>0</v>
      </c>
      <c r="G173" s="248">
        <v>0</v>
      </c>
      <c r="H173" s="249">
        <v>0</v>
      </c>
      <c r="I173" s="46">
        <f t="shared" si="12"/>
        <v>112.5</v>
      </c>
      <c r="J173" s="84">
        <v>0</v>
      </c>
    </row>
    <row r="174" spans="1:14" x14ac:dyDescent="0.2">
      <c r="A174" s="12">
        <v>14</v>
      </c>
      <c r="B174" s="13" t="s">
        <v>16</v>
      </c>
      <c r="C174" s="247">
        <v>108.75</v>
      </c>
      <c r="D174" s="248">
        <v>0</v>
      </c>
      <c r="E174" s="248">
        <v>0</v>
      </c>
      <c r="F174" s="248">
        <v>0</v>
      </c>
      <c r="G174" s="248">
        <v>0</v>
      </c>
      <c r="H174" s="249">
        <v>0</v>
      </c>
      <c r="I174" s="46">
        <f t="shared" si="12"/>
        <v>108.75</v>
      </c>
      <c r="J174" s="84">
        <v>0</v>
      </c>
    </row>
    <row r="175" spans="1:14" ht="12.75" thickBot="1" x14ac:dyDescent="0.25">
      <c r="A175" s="14">
        <v>15</v>
      </c>
      <c r="B175" s="15" t="s">
        <v>17</v>
      </c>
      <c r="C175" s="250">
        <v>37.5</v>
      </c>
      <c r="D175" s="251">
        <v>0</v>
      </c>
      <c r="E175" s="251">
        <v>0</v>
      </c>
      <c r="F175" s="251">
        <v>0</v>
      </c>
      <c r="G175" s="251">
        <v>0</v>
      </c>
      <c r="H175" s="252">
        <v>0</v>
      </c>
      <c r="I175" s="82">
        <f t="shared" si="12"/>
        <v>37.5</v>
      </c>
      <c r="J175" s="85">
        <v>0</v>
      </c>
    </row>
    <row r="176" spans="1:14" s="17" customFormat="1" x14ac:dyDescent="0.2">
      <c r="A176" s="70"/>
      <c r="B176" s="71" t="s">
        <v>204</v>
      </c>
      <c r="C176" s="72">
        <f>SUM(C161:C175)</f>
        <v>818.75</v>
      </c>
      <c r="D176" s="72">
        <f t="shared" ref="D176:J176" si="13">SUM(D161:D175)</f>
        <v>0</v>
      </c>
      <c r="E176" s="72">
        <f t="shared" si="13"/>
        <v>18.75</v>
      </c>
      <c r="F176" s="72">
        <f t="shared" si="13"/>
        <v>36</v>
      </c>
      <c r="G176" s="72">
        <f t="shared" si="13"/>
        <v>56.25</v>
      </c>
      <c r="H176" s="72">
        <f t="shared" si="13"/>
        <v>0</v>
      </c>
      <c r="I176" s="72">
        <f t="shared" si="13"/>
        <v>929.75</v>
      </c>
      <c r="J176" s="73">
        <f t="shared" si="13"/>
        <v>37.5</v>
      </c>
    </row>
    <row r="177" spans="1:10" s="184" customFormat="1" x14ac:dyDescent="0.2">
      <c r="A177" s="240"/>
      <c r="B177" s="241" t="s">
        <v>170</v>
      </c>
      <c r="C177" s="242">
        <v>856</v>
      </c>
      <c r="D177" s="242">
        <v>0</v>
      </c>
      <c r="E177" s="242">
        <v>18.75</v>
      </c>
      <c r="F177" s="242">
        <v>36</v>
      </c>
      <c r="G177" s="242">
        <v>56.25</v>
      </c>
      <c r="H177" s="242">
        <v>0</v>
      </c>
      <c r="I177" s="242">
        <v>967</v>
      </c>
      <c r="J177" s="243">
        <v>37.5</v>
      </c>
    </row>
    <row r="178" spans="1:10" s="184" customFormat="1" x14ac:dyDescent="0.2">
      <c r="A178" s="240"/>
      <c r="B178" s="241" t="s">
        <v>85</v>
      </c>
      <c r="C178" s="242">
        <v>768.5</v>
      </c>
      <c r="D178" s="242">
        <v>7.75</v>
      </c>
      <c r="E178" s="242">
        <v>7.25</v>
      </c>
      <c r="F178" s="242">
        <v>36</v>
      </c>
      <c r="G178" s="242">
        <v>59.5</v>
      </c>
      <c r="H178" s="242">
        <v>60</v>
      </c>
      <c r="I178" s="242">
        <v>939</v>
      </c>
      <c r="J178" s="243">
        <v>0</v>
      </c>
    </row>
    <row r="179" spans="1:10" s="17" customFormat="1" x14ac:dyDescent="0.2">
      <c r="A179" s="76"/>
      <c r="B179" s="77" t="s">
        <v>82</v>
      </c>
      <c r="C179" s="58">
        <v>701</v>
      </c>
      <c r="D179" s="58">
        <v>4.75</v>
      </c>
      <c r="E179" s="58">
        <v>22.5</v>
      </c>
      <c r="F179" s="58">
        <v>36.42</v>
      </c>
      <c r="G179" s="58">
        <v>64.25</v>
      </c>
      <c r="H179" s="58">
        <v>7.5</v>
      </c>
      <c r="I179" s="58">
        <v>836.42</v>
      </c>
      <c r="J179" s="59">
        <v>37.5</v>
      </c>
    </row>
    <row r="180" spans="1:10" s="17" customFormat="1" ht="12.75" thickBot="1" x14ac:dyDescent="0.25">
      <c r="A180" s="78"/>
      <c r="B180" s="79" t="s">
        <v>71</v>
      </c>
      <c r="C180" s="60">
        <v>715</v>
      </c>
      <c r="D180" s="60">
        <v>0</v>
      </c>
      <c r="E180" s="60">
        <v>12.5</v>
      </c>
      <c r="F180" s="60">
        <v>51.15</v>
      </c>
      <c r="G180" s="60">
        <v>56.25</v>
      </c>
      <c r="H180" s="60">
        <v>12.5</v>
      </c>
      <c r="I180" s="60">
        <v>847.4</v>
      </c>
      <c r="J180" s="61">
        <v>56.25</v>
      </c>
    </row>
    <row r="181" spans="1:10" x14ac:dyDescent="0.2">
      <c r="A181" s="48" t="s">
        <v>116</v>
      </c>
    </row>
    <row r="182" spans="1:10" x14ac:dyDescent="0.2">
      <c r="A182" s="48" t="s">
        <v>117</v>
      </c>
    </row>
  </sheetData>
  <pageMargins left="0.7" right="0.7" top="0.78740157499999996" bottom="0.78740157499999996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2"/>
  <sheetViews>
    <sheetView showGridLines="0" topLeftCell="A68" workbookViewId="0">
      <selection activeCell="O94" sqref="O94"/>
    </sheetView>
  </sheetViews>
  <sheetFormatPr baseColWidth="10" defaultRowHeight="14.25" x14ac:dyDescent="0.2"/>
  <cols>
    <col min="1" max="1" width="4.85546875" style="410" customWidth="1"/>
    <col min="2" max="2" width="22" style="408" bestFit="1" customWidth="1"/>
    <col min="3" max="3" width="12.7109375" style="408" customWidth="1"/>
    <col min="4" max="4" width="13.42578125" style="408" customWidth="1"/>
    <col min="5" max="5" width="11.42578125" style="408" customWidth="1"/>
    <col min="6" max="7" width="13.42578125" style="408" customWidth="1"/>
    <col min="8" max="8" width="12.7109375" style="408" customWidth="1"/>
    <col min="9" max="9" width="11.85546875" style="408" customWidth="1"/>
    <col min="10" max="10" width="11.140625" style="408" customWidth="1"/>
    <col min="11" max="11" width="11.42578125" style="408" customWidth="1"/>
    <col min="12" max="16384" width="11.42578125" style="408"/>
  </cols>
  <sheetData>
    <row r="1" spans="1:14" x14ac:dyDescent="0.2">
      <c r="A1" s="406" t="s">
        <v>86</v>
      </c>
      <c r="B1" s="407"/>
    </row>
    <row r="2" spans="1:14" x14ac:dyDescent="0.2">
      <c r="A2" s="409" t="s">
        <v>0</v>
      </c>
    </row>
    <row r="4" spans="1:14" x14ac:dyDescent="0.2">
      <c r="A4" s="409" t="s">
        <v>176</v>
      </c>
    </row>
    <row r="5" spans="1:14" x14ac:dyDescent="0.2">
      <c r="A5" s="409" t="s">
        <v>177</v>
      </c>
    </row>
    <row r="6" spans="1:14" x14ac:dyDescent="0.2">
      <c r="A6" s="409" t="s">
        <v>178</v>
      </c>
    </row>
    <row r="7" spans="1:14" ht="22.5" customHeight="1" x14ac:dyDescent="0.2"/>
    <row r="8" spans="1:14" s="412" customFormat="1" ht="26.25" customHeight="1" thickBot="1" x14ac:dyDescent="0.3">
      <c r="A8" s="411" t="s">
        <v>176</v>
      </c>
    </row>
    <row r="9" spans="1:14" s="412" customFormat="1" ht="26.25" customHeight="1" thickBot="1" x14ac:dyDescent="0.3">
      <c r="A9" s="413"/>
      <c r="B9" s="414"/>
      <c r="C9" s="415"/>
      <c r="D9" s="657" t="s">
        <v>179</v>
      </c>
      <c r="E9" s="657"/>
      <c r="F9" s="657"/>
      <c r="G9" s="657"/>
      <c r="H9" s="657"/>
      <c r="I9" s="657"/>
      <c r="J9" s="416"/>
    </row>
    <row r="10" spans="1:14" s="412" customFormat="1" ht="76.5" customHeight="1" thickBot="1" x14ac:dyDescent="0.3">
      <c r="A10" s="417" t="s">
        <v>1</v>
      </c>
      <c r="B10" s="418" t="s">
        <v>2</v>
      </c>
      <c r="C10" s="419" t="s">
        <v>180</v>
      </c>
      <c r="D10" s="420" t="s">
        <v>181</v>
      </c>
      <c r="E10" s="421" t="s">
        <v>182</v>
      </c>
      <c r="F10" s="421" t="s">
        <v>183</v>
      </c>
      <c r="G10" s="421" t="s">
        <v>184</v>
      </c>
      <c r="H10" s="421" t="s">
        <v>185</v>
      </c>
      <c r="I10" s="422" t="s">
        <v>186</v>
      </c>
      <c r="J10" s="423" t="s">
        <v>187</v>
      </c>
    </row>
    <row r="11" spans="1:14" ht="15" customHeight="1" x14ac:dyDescent="0.2">
      <c r="A11" s="424">
        <v>1</v>
      </c>
      <c r="B11" s="425" t="s">
        <v>3</v>
      </c>
      <c r="C11" s="426">
        <v>36</v>
      </c>
      <c r="D11" s="427">
        <v>0</v>
      </c>
      <c r="E11" s="428">
        <v>1</v>
      </c>
      <c r="F11" s="428">
        <v>21</v>
      </c>
      <c r="G11" s="428">
        <v>0</v>
      </c>
      <c r="H11" s="428">
        <v>2</v>
      </c>
      <c r="I11" s="428">
        <v>36</v>
      </c>
      <c r="J11" s="429">
        <v>30</v>
      </c>
      <c r="M11" s="430"/>
      <c r="N11" s="430"/>
    </row>
    <row r="12" spans="1:14" ht="12.75" customHeight="1" x14ac:dyDescent="0.2">
      <c r="A12" s="431">
        <v>2</v>
      </c>
      <c r="B12" s="432" t="s">
        <v>4</v>
      </c>
      <c r="C12" s="433">
        <v>20</v>
      </c>
      <c r="D12" s="434">
        <v>0</v>
      </c>
      <c r="E12" s="435">
        <v>0</v>
      </c>
      <c r="F12" s="435">
        <v>10</v>
      </c>
      <c r="G12" s="435">
        <v>0</v>
      </c>
      <c r="H12" s="435">
        <v>0</v>
      </c>
      <c r="I12" s="435">
        <v>10</v>
      </c>
      <c r="J12" s="436">
        <v>17</v>
      </c>
      <c r="M12" s="430"/>
      <c r="N12" s="430"/>
    </row>
    <row r="13" spans="1:14" x14ac:dyDescent="0.2">
      <c r="A13" s="431">
        <v>3</v>
      </c>
      <c r="B13" s="432" t="s">
        <v>5</v>
      </c>
      <c r="C13" s="433">
        <v>11</v>
      </c>
      <c r="D13" s="434">
        <v>0</v>
      </c>
      <c r="E13" s="435">
        <v>0</v>
      </c>
      <c r="F13" s="435">
        <v>10</v>
      </c>
      <c r="G13" s="435">
        <v>1</v>
      </c>
      <c r="H13" s="435">
        <v>0</v>
      </c>
      <c r="I13" s="435">
        <v>11</v>
      </c>
      <c r="J13" s="436">
        <v>11</v>
      </c>
      <c r="M13" s="430"/>
      <c r="N13" s="430"/>
    </row>
    <row r="14" spans="1:14" x14ac:dyDescent="0.2">
      <c r="A14" s="431">
        <v>4</v>
      </c>
      <c r="B14" s="432" t="s">
        <v>6</v>
      </c>
      <c r="C14" s="433">
        <v>15</v>
      </c>
      <c r="D14" s="434">
        <v>0</v>
      </c>
      <c r="E14" s="435">
        <v>0</v>
      </c>
      <c r="F14" s="435">
        <v>10</v>
      </c>
      <c r="G14" s="435">
        <v>1</v>
      </c>
      <c r="H14" s="435">
        <v>0</v>
      </c>
      <c r="I14" s="435">
        <v>11</v>
      </c>
      <c r="J14" s="436">
        <v>15</v>
      </c>
      <c r="M14" s="430"/>
      <c r="N14" s="430"/>
    </row>
    <row r="15" spans="1:14" x14ac:dyDescent="0.2">
      <c r="A15" s="431">
        <v>5</v>
      </c>
      <c r="B15" s="432" t="s">
        <v>7</v>
      </c>
      <c r="C15" s="433">
        <v>8</v>
      </c>
      <c r="D15" s="434">
        <v>0</v>
      </c>
      <c r="E15" s="435">
        <v>0</v>
      </c>
      <c r="F15" s="435">
        <v>7</v>
      </c>
      <c r="G15" s="435">
        <v>0</v>
      </c>
      <c r="H15" s="435">
        <v>0</v>
      </c>
      <c r="I15" s="435">
        <v>7</v>
      </c>
      <c r="J15" s="436">
        <v>8</v>
      </c>
      <c r="M15" s="430"/>
      <c r="N15" s="430"/>
    </row>
    <row r="16" spans="1:14" ht="20.25" customHeight="1" x14ac:dyDescent="0.2">
      <c r="A16" s="431">
        <v>6</v>
      </c>
      <c r="B16" s="432" t="s">
        <v>8</v>
      </c>
      <c r="C16" s="433">
        <v>3</v>
      </c>
      <c r="D16" s="434">
        <v>0</v>
      </c>
      <c r="E16" s="435">
        <v>0</v>
      </c>
      <c r="F16" s="435">
        <v>3</v>
      </c>
      <c r="G16" s="435">
        <v>0</v>
      </c>
      <c r="H16" s="435">
        <v>0</v>
      </c>
      <c r="I16" s="435">
        <v>3</v>
      </c>
      <c r="J16" s="436">
        <v>3</v>
      </c>
      <c r="M16" s="430"/>
      <c r="N16" s="430"/>
    </row>
    <row r="17" spans="1:14" x14ac:dyDescent="0.2">
      <c r="A17" s="431">
        <v>7</v>
      </c>
      <c r="B17" s="432" t="s">
        <v>9</v>
      </c>
      <c r="C17" s="433">
        <v>5</v>
      </c>
      <c r="D17" s="434">
        <v>0</v>
      </c>
      <c r="E17" s="435">
        <v>0</v>
      </c>
      <c r="F17" s="435">
        <v>4</v>
      </c>
      <c r="G17" s="435">
        <v>0</v>
      </c>
      <c r="H17" s="435">
        <v>1</v>
      </c>
      <c r="I17" s="435">
        <v>5</v>
      </c>
      <c r="J17" s="436">
        <v>5</v>
      </c>
      <c r="M17" s="430"/>
      <c r="N17" s="430"/>
    </row>
    <row r="18" spans="1:14" x14ac:dyDescent="0.2">
      <c r="A18" s="431">
        <v>8</v>
      </c>
      <c r="B18" s="432" t="s">
        <v>10</v>
      </c>
      <c r="C18" s="433">
        <v>9</v>
      </c>
      <c r="D18" s="434">
        <v>0</v>
      </c>
      <c r="E18" s="435">
        <v>0</v>
      </c>
      <c r="F18" s="435">
        <v>4</v>
      </c>
      <c r="G18" s="435">
        <v>0</v>
      </c>
      <c r="H18" s="435">
        <v>0</v>
      </c>
      <c r="I18" s="435">
        <v>4</v>
      </c>
      <c r="J18" s="436">
        <v>9</v>
      </c>
      <c r="M18" s="430"/>
      <c r="N18" s="430"/>
    </row>
    <row r="19" spans="1:14" x14ac:dyDescent="0.2">
      <c r="A19" s="431">
        <v>9</v>
      </c>
      <c r="B19" s="432" t="s">
        <v>11</v>
      </c>
      <c r="C19" s="433">
        <v>4</v>
      </c>
      <c r="D19" s="434">
        <v>0</v>
      </c>
      <c r="E19" s="435">
        <v>0</v>
      </c>
      <c r="F19" s="435">
        <v>0</v>
      </c>
      <c r="G19" s="435">
        <v>2</v>
      </c>
      <c r="H19" s="435">
        <v>0</v>
      </c>
      <c r="I19" s="435">
        <v>0</v>
      </c>
      <c r="J19" s="436">
        <v>5</v>
      </c>
      <c r="M19" s="430"/>
      <c r="N19" s="430"/>
    </row>
    <row r="20" spans="1:14" x14ac:dyDescent="0.2">
      <c r="A20" s="431">
        <v>10</v>
      </c>
      <c r="B20" s="432" t="s">
        <v>12</v>
      </c>
      <c r="C20" s="433">
        <v>8</v>
      </c>
      <c r="D20" s="434">
        <v>0</v>
      </c>
      <c r="E20" s="435">
        <v>0</v>
      </c>
      <c r="F20" s="435">
        <v>6</v>
      </c>
      <c r="G20" s="435">
        <v>0</v>
      </c>
      <c r="H20" s="435">
        <v>1</v>
      </c>
      <c r="I20" s="435">
        <v>7</v>
      </c>
      <c r="J20" s="436">
        <v>8</v>
      </c>
      <c r="M20" s="430"/>
      <c r="N20" s="430"/>
    </row>
    <row r="21" spans="1:14" ht="20.25" customHeight="1" x14ac:dyDescent="0.2">
      <c r="A21" s="431">
        <v>11</v>
      </c>
      <c r="B21" s="432" t="s">
        <v>13</v>
      </c>
      <c r="C21" s="433">
        <v>11</v>
      </c>
      <c r="D21" s="434">
        <v>0</v>
      </c>
      <c r="E21" s="435">
        <v>0</v>
      </c>
      <c r="F21" s="435">
        <v>10</v>
      </c>
      <c r="G21" s="435">
        <v>0</v>
      </c>
      <c r="H21" s="435">
        <v>1</v>
      </c>
      <c r="I21" s="435">
        <v>11</v>
      </c>
      <c r="J21" s="436">
        <v>11</v>
      </c>
      <c r="M21" s="430"/>
      <c r="N21" s="430"/>
    </row>
    <row r="22" spans="1:14" x14ac:dyDescent="0.2">
      <c r="A22" s="431">
        <v>12</v>
      </c>
      <c r="B22" s="432" t="s">
        <v>14</v>
      </c>
      <c r="C22" s="433">
        <v>27</v>
      </c>
      <c r="D22" s="434">
        <v>0</v>
      </c>
      <c r="E22" s="435">
        <v>0</v>
      </c>
      <c r="F22" s="435">
        <v>20</v>
      </c>
      <c r="G22" s="435">
        <v>4</v>
      </c>
      <c r="H22" s="435">
        <v>1</v>
      </c>
      <c r="I22" s="435">
        <v>25</v>
      </c>
      <c r="J22" s="436">
        <v>26</v>
      </c>
      <c r="M22" s="430"/>
      <c r="N22" s="430"/>
    </row>
    <row r="23" spans="1:14" x14ac:dyDescent="0.2">
      <c r="A23" s="431">
        <v>13</v>
      </c>
      <c r="B23" s="432" t="s">
        <v>15</v>
      </c>
      <c r="C23" s="433">
        <v>10</v>
      </c>
      <c r="D23" s="434">
        <v>0</v>
      </c>
      <c r="E23" s="435">
        <v>0</v>
      </c>
      <c r="F23" s="435">
        <v>6</v>
      </c>
      <c r="G23" s="435">
        <v>0</v>
      </c>
      <c r="H23" s="435">
        <v>2</v>
      </c>
      <c r="I23" s="435">
        <v>8</v>
      </c>
      <c r="J23" s="436">
        <v>9</v>
      </c>
      <c r="M23" s="430"/>
      <c r="N23" s="430"/>
    </row>
    <row r="24" spans="1:14" x14ac:dyDescent="0.2">
      <c r="A24" s="431">
        <v>14</v>
      </c>
      <c r="B24" s="432" t="s">
        <v>16</v>
      </c>
      <c r="C24" s="433">
        <v>16</v>
      </c>
      <c r="D24" s="434">
        <v>0</v>
      </c>
      <c r="E24" s="435">
        <v>0</v>
      </c>
      <c r="F24" s="435">
        <v>3</v>
      </c>
      <c r="G24" s="435">
        <v>1</v>
      </c>
      <c r="H24" s="435">
        <v>0</v>
      </c>
      <c r="I24" s="435">
        <v>4</v>
      </c>
      <c r="J24" s="436">
        <v>15</v>
      </c>
      <c r="M24" s="430"/>
      <c r="N24" s="430"/>
    </row>
    <row r="25" spans="1:14" ht="29.25" thickBot="1" x14ac:dyDescent="0.25">
      <c r="A25" s="437">
        <v>15</v>
      </c>
      <c r="B25" s="438" t="s">
        <v>17</v>
      </c>
      <c r="C25" s="439">
        <v>32</v>
      </c>
      <c r="D25" s="440">
        <v>0</v>
      </c>
      <c r="E25" s="441">
        <v>0</v>
      </c>
      <c r="F25" s="441">
        <v>19</v>
      </c>
      <c r="G25" s="441">
        <v>1</v>
      </c>
      <c r="H25" s="441">
        <v>4</v>
      </c>
      <c r="I25" s="441">
        <v>24</v>
      </c>
      <c r="J25" s="442">
        <v>32</v>
      </c>
      <c r="M25" s="430"/>
      <c r="N25" s="430"/>
    </row>
    <row r="26" spans="1:14" s="448" customFormat="1" ht="19.5" customHeight="1" thickBot="1" x14ac:dyDescent="0.3">
      <c r="A26" s="443"/>
      <c r="B26" s="444" t="s">
        <v>204</v>
      </c>
      <c r="C26" s="445">
        <f>SUM(C11:C25)</f>
        <v>215</v>
      </c>
      <c r="D26" s="446">
        <f t="shared" ref="D26:J26" si="0">SUM(D11:D25)</f>
        <v>0</v>
      </c>
      <c r="E26" s="446">
        <f t="shared" si="0"/>
        <v>1</v>
      </c>
      <c r="F26" s="446">
        <f t="shared" si="0"/>
        <v>133</v>
      </c>
      <c r="G26" s="446">
        <f t="shared" si="0"/>
        <v>10</v>
      </c>
      <c r="H26" s="446">
        <f t="shared" si="0"/>
        <v>12</v>
      </c>
      <c r="I26" s="446">
        <f t="shared" si="0"/>
        <v>166</v>
      </c>
      <c r="J26" s="447">
        <f t="shared" si="0"/>
        <v>204</v>
      </c>
      <c r="M26" s="449"/>
    </row>
    <row r="27" spans="1:14" ht="19.5" customHeight="1" thickBot="1" x14ac:dyDescent="0.25">
      <c r="A27" s="646"/>
      <c r="B27" s="647" t="s">
        <v>170</v>
      </c>
      <c r="C27" s="651">
        <v>216</v>
      </c>
      <c r="D27" s="652">
        <v>1</v>
      </c>
      <c r="E27" s="652">
        <v>0</v>
      </c>
      <c r="F27" s="652">
        <v>129</v>
      </c>
      <c r="G27" s="652">
        <v>4</v>
      </c>
      <c r="H27" s="652">
        <v>8</v>
      </c>
      <c r="I27" s="652">
        <v>152</v>
      </c>
      <c r="J27" s="653">
        <v>210</v>
      </c>
      <c r="M27" s="430"/>
    </row>
    <row r="28" spans="1:14" s="448" customFormat="1" ht="19.5" customHeight="1" thickBot="1" x14ac:dyDescent="0.3">
      <c r="A28" s="450"/>
      <c r="B28" s="451"/>
      <c r="C28" s="452"/>
      <c r="D28" s="453"/>
      <c r="E28" s="453"/>
      <c r="F28" s="453"/>
      <c r="G28" s="453"/>
      <c r="H28" s="453"/>
      <c r="I28" s="453"/>
      <c r="J28" s="454"/>
      <c r="M28" s="449"/>
    </row>
    <row r="29" spans="1:14" s="448" customFormat="1" ht="19.5" customHeight="1" thickBot="1" x14ac:dyDescent="0.3">
      <c r="A29" s="443"/>
      <c r="B29" s="444" t="s">
        <v>71</v>
      </c>
      <c r="C29" s="455">
        <v>187</v>
      </c>
      <c r="D29" s="456">
        <v>3</v>
      </c>
      <c r="E29" s="456">
        <v>0</v>
      </c>
      <c r="F29" s="456">
        <v>124</v>
      </c>
      <c r="G29" s="456">
        <v>5</v>
      </c>
      <c r="H29" s="456">
        <v>15</v>
      </c>
      <c r="I29" s="456">
        <v>145</v>
      </c>
      <c r="J29" s="457">
        <v>174</v>
      </c>
      <c r="M29" s="449"/>
    </row>
    <row r="30" spans="1:14" s="448" customFormat="1" ht="19.5" customHeight="1" thickBot="1" x14ac:dyDescent="0.3">
      <c r="A30" s="443"/>
      <c r="B30" s="444" t="s">
        <v>18</v>
      </c>
      <c r="C30" s="455">
        <v>163</v>
      </c>
      <c r="D30" s="456">
        <v>1</v>
      </c>
      <c r="E30" s="456">
        <v>0</v>
      </c>
      <c r="F30" s="456">
        <v>129</v>
      </c>
      <c r="G30" s="456">
        <v>7</v>
      </c>
      <c r="H30" s="456">
        <v>13</v>
      </c>
      <c r="I30" s="456">
        <v>150</v>
      </c>
      <c r="J30" s="457">
        <v>158</v>
      </c>
      <c r="M30" s="449"/>
    </row>
    <row r="31" spans="1:14" s="448" customFormat="1" ht="19.5" customHeight="1" thickBot="1" x14ac:dyDescent="0.3">
      <c r="A31" s="443"/>
      <c r="B31" s="444" t="s">
        <v>94</v>
      </c>
      <c r="C31" s="455">
        <v>156</v>
      </c>
      <c r="D31" s="456">
        <v>0</v>
      </c>
      <c r="E31" s="456">
        <v>0</v>
      </c>
      <c r="F31" s="456">
        <v>126</v>
      </c>
      <c r="G31" s="456">
        <v>2</v>
      </c>
      <c r="H31" s="456">
        <v>14</v>
      </c>
      <c r="I31" s="456">
        <v>142</v>
      </c>
      <c r="J31" s="457">
        <v>142</v>
      </c>
      <c r="M31" s="449"/>
    </row>
    <row r="32" spans="1:14" s="448" customFormat="1" ht="19.5" customHeight="1" thickBot="1" x14ac:dyDescent="0.3">
      <c r="A32" s="443"/>
      <c r="B32" s="444" t="s">
        <v>95</v>
      </c>
      <c r="C32" s="455">
        <v>121</v>
      </c>
      <c r="D32" s="456">
        <v>0</v>
      </c>
      <c r="E32" s="456">
        <v>0</v>
      </c>
      <c r="F32" s="456">
        <v>91</v>
      </c>
      <c r="G32" s="456">
        <v>1</v>
      </c>
      <c r="H32" s="456">
        <v>30</v>
      </c>
      <c r="I32" s="456">
        <v>122</v>
      </c>
      <c r="J32" s="457">
        <v>106</v>
      </c>
      <c r="M32" s="449"/>
    </row>
    <row r="33" spans="1:14" s="448" customFormat="1" ht="19.5" customHeight="1" thickBot="1" x14ac:dyDescent="0.3">
      <c r="A33" s="443"/>
      <c r="B33" s="444" t="s">
        <v>96</v>
      </c>
      <c r="C33" s="455">
        <v>111</v>
      </c>
      <c r="D33" s="456">
        <v>0</v>
      </c>
      <c r="E33" s="456">
        <v>2</v>
      </c>
      <c r="F33" s="456">
        <v>77</v>
      </c>
      <c r="G33" s="456">
        <v>1</v>
      </c>
      <c r="H33" s="456">
        <v>25</v>
      </c>
      <c r="I33" s="456">
        <v>105</v>
      </c>
      <c r="J33" s="457">
        <v>116</v>
      </c>
      <c r="M33" s="449" t="s">
        <v>83</v>
      </c>
    </row>
    <row r="34" spans="1:14" s="448" customFormat="1" ht="19.5" customHeight="1" thickBot="1" x14ac:dyDescent="0.3">
      <c r="A34" s="443"/>
      <c r="B34" s="444" t="s">
        <v>97</v>
      </c>
      <c r="C34" s="455">
        <v>117</v>
      </c>
      <c r="D34" s="456">
        <v>0</v>
      </c>
      <c r="E34" s="456">
        <v>2</v>
      </c>
      <c r="F34" s="456">
        <v>86</v>
      </c>
      <c r="G34" s="456">
        <v>0</v>
      </c>
      <c r="H34" s="456">
        <v>20</v>
      </c>
      <c r="I34" s="456">
        <v>108</v>
      </c>
      <c r="J34" s="457">
        <v>128</v>
      </c>
      <c r="M34" s="449"/>
    </row>
    <row r="35" spans="1:14" s="448" customFormat="1" ht="19.5" customHeight="1" thickBot="1" x14ac:dyDescent="0.3">
      <c r="A35" s="443"/>
      <c r="B35" s="444" t="s">
        <v>98</v>
      </c>
      <c r="C35" s="455">
        <v>104</v>
      </c>
      <c r="D35" s="456">
        <v>0</v>
      </c>
      <c r="E35" s="456">
        <v>8</v>
      </c>
      <c r="F35" s="456">
        <v>67</v>
      </c>
      <c r="G35" s="456">
        <v>1</v>
      </c>
      <c r="H35" s="456">
        <v>19</v>
      </c>
      <c r="I35" s="456">
        <v>95</v>
      </c>
      <c r="J35" s="457">
        <v>107</v>
      </c>
      <c r="M35" s="449"/>
    </row>
    <row r="36" spans="1:14" s="448" customFormat="1" ht="19.5" customHeight="1" thickBot="1" x14ac:dyDescent="0.3">
      <c r="A36" s="443"/>
      <c r="B36" s="444" t="s">
        <v>128</v>
      </c>
      <c r="C36" s="455">
        <v>93</v>
      </c>
      <c r="D36" s="456">
        <v>1</v>
      </c>
      <c r="E36" s="456">
        <v>0</v>
      </c>
      <c r="F36" s="456">
        <v>56</v>
      </c>
      <c r="G36" s="456">
        <v>3</v>
      </c>
      <c r="H36" s="456">
        <v>21</v>
      </c>
      <c r="I36" s="456">
        <v>81</v>
      </c>
      <c r="J36" s="457">
        <v>93</v>
      </c>
      <c r="M36" s="449"/>
    </row>
    <row r="41" spans="1:14" s="412" customFormat="1" ht="26.25" customHeight="1" thickBot="1" x14ac:dyDescent="0.3">
      <c r="A41" s="411" t="s">
        <v>177</v>
      </c>
    </row>
    <row r="42" spans="1:14" s="412" customFormat="1" ht="26.25" customHeight="1" thickBot="1" x14ac:dyDescent="0.3">
      <c r="A42" s="413"/>
      <c r="B42" s="414"/>
      <c r="C42" s="458"/>
      <c r="D42" s="657" t="s">
        <v>179</v>
      </c>
      <c r="E42" s="657"/>
      <c r="F42" s="657"/>
      <c r="G42" s="657"/>
      <c r="H42" s="657"/>
      <c r="I42" s="657"/>
      <c r="J42" s="416"/>
    </row>
    <row r="43" spans="1:14" s="412" customFormat="1" ht="83.25" customHeight="1" thickBot="1" x14ac:dyDescent="0.3">
      <c r="A43" s="417" t="s">
        <v>1</v>
      </c>
      <c r="B43" s="418" t="s">
        <v>2</v>
      </c>
      <c r="C43" s="417" t="s">
        <v>180</v>
      </c>
      <c r="D43" s="459" t="s">
        <v>181</v>
      </c>
      <c r="E43" s="459" t="s">
        <v>182</v>
      </c>
      <c r="F43" s="459" t="s">
        <v>183</v>
      </c>
      <c r="G43" s="459" t="s">
        <v>184</v>
      </c>
      <c r="H43" s="459" t="s">
        <v>185</v>
      </c>
      <c r="I43" s="418" t="s">
        <v>186</v>
      </c>
      <c r="J43" s="460" t="s">
        <v>187</v>
      </c>
    </row>
    <row r="44" spans="1:14" ht="15" customHeight="1" x14ac:dyDescent="0.2">
      <c r="A44" s="424">
        <v>1</v>
      </c>
      <c r="B44" s="425" t="s">
        <v>3</v>
      </c>
      <c r="C44" s="426">
        <v>4</v>
      </c>
      <c r="D44" s="427">
        <v>0</v>
      </c>
      <c r="E44" s="428">
        <v>0</v>
      </c>
      <c r="F44" s="428">
        <v>4</v>
      </c>
      <c r="G44" s="428">
        <v>0</v>
      </c>
      <c r="H44" s="428">
        <v>0</v>
      </c>
      <c r="I44" s="428">
        <v>4</v>
      </c>
      <c r="J44" s="429">
        <v>4</v>
      </c>
      <c r="M44" s="430"/>
      <c r="N44" s="430"/>
    </row>
    <row r="45" spans="1:14" ht="12.75" customHeight="1" x14ac:dyDescent="0.2">
      <c r="A45" s="431">
        <v>2</v>
      </c>
      <c r="B45" s="432" t="s">
        <v>4</v>
      </c>
      <c r="C45" s="433">
        <v>4</v>
      </c>
      <c r="D45" s="434">
        <v>0</v>
      </c>
      <c r="E45" s="435">
        <v>0</v>
      </c>
      <c r="F45" s="435">
        <v>4</v>
      </c>
      <c r="G45" s="435">
        <v>0</v>
      </c>
      <c r="H45" s="435">
        <v>0</v>
      </c>
      <c r="I45" s="435">
        <v>4</v>
      </c>
      <c r="J45" s="436">
        <v>4</v>
      </c>
      <c r="M45" s="430"/>
      <c r="N45" s="430"/>
    </row>
    <row r="46" spans="1:14" x14ac:dyDescent="0.2">
      <c r="A46" s="431">
        <v>3</v>
      </c>
      <c r="B46" s="432" t="s">
        <v>5</v>
      </c>
      <c r="C46" s="433">
        <v>5</v>
      </c>
      <c r="D46" s="434">
        <v>0</v>
      </c>
      <c r="E46" s="435">
        <v>0</v>
      </c>
      <c r="F46" s="435">
        <v>5</v>
      </c>
      <c r="G46" s="435">
        <v>0</v>
      </c>
      <c r="H46" s="435">
        <v>0</v>
      </c>
      <c r="I46" s="435">
        <v>5</v>
      </c>
      <c r="J46" s="436">
        <v>5</v>
      </c>
      <c r="M46" s="430"/>
      <c r="N46" s="430"/>
    </row>
    <row r="47" spans="1:14" x14ac:dyDescent="0.2">
      <c r="A47" s="431">
        <v>4</v>
      </c>
      <c r="B47" s="432" t="s">
        <v>6</v>
      </c>
      <c r="C47" s="433">
        <v>1</v>
      </c>
      <c r="D47" s="434">
        <v>0</v>
      </c>
      <c r="E47" s="435">
        <v>0</v>
      </c>
      <c r="F47" s="435">
        <v>0</v>
      </c>
      <c r="G47" s="435">
        <v>0</v>
      </c>
      <c r="H47" s="435">
        <v>0</v>
      </c>
      <c r="I47" s="435">
        <v>0</v>
      </c>
      <c r="J47" s="436">
        <v>1</v>
      </c>
      <c r="M47" s="430"/>
      <c r="N47" s="430"/>
    </row>
    <row r="48" spans="1:14" x14ac:dyDescent="0.2">
      <c r="A48" s="431">
        <v>5</v>
      </c>
      <c r="B48" s="432" t="s">
        <v>7</v>
      </c>
      <c r="C48" s="433">
        <v>1</v>
      </c>
      <c r="D48" s="434">
        <v>0</v>
      </c>
      <c r="E48" s="435">
        <v>0</v>
      </c>
      <c r="F48" s="435">
        <v>0</v>
      </c>
      <c r="G48" s="435">
        <v>0</v>
      </c>
      <c r="H48" s="435">
        <v>0</v>
      </c>
      <c r="I48" s="435">
        <v>0</v>
      </c>
      <c r="J48" s="436">
        <v>1</v>
      </c>
      <c r="M48" s="430"/>
      <c r="N48" s="430"/>
    </row>
    <row r="49" spans="1:14" ht="20.25" customHeight="1" x14ac:dyDescent="0.2">
      <c r="A49" s="431">
        <v>6</v>
      </c>
      <c r="B49" s="432" t="s">
        <v>8</v>
      </c>
      <c r="C49" s="433">
        <v>1</v>
      </c>
      <c r="D49" s="434">
        <v>0</v>
      </c>
      <c r="E49" s="435">
        <v>0</v>
      </c>
      <c r="F49" s="435">
        <v>0</v>
      </c>
      <c r="G49" s="435">
        <v>0</v>
      </c>
      <c r="H49" s="435">
        <v>0</v>
      </c>
      <c r="I49" s="435">
        <v>0</v>
      </c>
      <c r="J49" s="436">
        <v>1</v>
      </c>
      <c r="M49" s="430"/>
      <c r="N49" s="430"/>
    </row>
    <row r="50" spans="1:14" x14ac:dyDescent="0.2">
      <c r="A50" s="431">
        <v>7</v>
      </c>
      <c r="B50" s="432" t="s">
        <v>9</v>
      </c>
      <c r="C50" s="433">
        <v>0</v>
      </c>
      <c r="D50" s="434">
        <v>0</v>
      </c>
      <c r="E50" s="435">
        <v>0</v>
      </c>
      <c r="F50" s="435">
        <v>0</v>
      </c>
      <c r="G50" s="435">
        <v>0</v>
      </c>
      <c r="H50" s="435">
        <v>0</v>
      </c>
      <c r="I50" s="435">
        <v>0</v>
      </c>
      <c r="J50" s="436">
        <v>0</v>
      </c>
      <c r="M50" s="430"/>
      <c r="N50" s="430"/>
    </row>
    <row r="51" spans="1:14" x14ac:dyDescent="0.2">
      <c r="A51" s="431">
        <v>8</v>
      </c>
      <c r="B51" s="432" t="s">
        <v>10</v>
      </c>
      <c r="C51" s="433">
        <v>1</v>
      </c>
      <c r="D51" s="434">
        <v>0</v>
      </c>
      <c r="E51" s="435">
        <v>0</v>
      </c>
      <c r="F51" s="435">
        <v>0</v>
      </c>
      <c r="G51" s="435">
        <v>0</v>
      </c>
      <c r="H51" s="435">
        <v>0</v>
      </c>
      <c r="I51" s="435">
        <v>0</v>
      </c>
      <c r="J51" s="436">
        <v>1</v>
      </c>
      <c r="M51" s="430"/>
      <c r="N51" s="430"/>
    </row>
    <row r="52" spans="1:14" x14ac:dyDescent="0.2">
      <c r="A52" s="431">
        <v>9</v>
      </c>
      <c r="B52" s="432" t="s">
        <v>11</v>
      </c>
      <c r="C52" s="433">
        <v>3</v>
      </c>
      <c r="D52" s="434">
        <v>0</v>
      </c>
      <c r="E52" s="435">
        <v>0</v>
      </c>
      <c r="F52" s="435">
        <v>0</v>
      </c>
      <c r="G52" s="435">
        <v>2</v>
      </c>
      <c r="H52" s="435">
        <v>0</v>
      </c>
      <c r="I52" s="435">
        <v>0</v>
      </c>
      <c r="J52" s="436">
        <v>4</v>
      </c>
      <c r="M52" s="430"/>
      <c r="N52" s="430"/>
    </row>
    <row r="53" spans="1:14" x14ac:dyDescent="0.2">
      <c r="A53" s="431">
        <v>10</v>
      </c>
      <c r="B53" s="432" t="s">
        <v>12</v>
      </c>
      <c r="C53" s="433">
        <v>1</v>
      </c>
      <c r="D53" s="434">
        <v>0</v>
      </c>
      <c r="E53" s="435">
        <v>0</v>
      </c>
      <c r="F53" s="435">
        <v>1</v>
      </c>
      <c r="G53" s="435">
        <v>0</v>
      </c>
      <c r="H53" s="435">
        <v>0</v>
      </c>
      <c r="I53" s="435">
        <v>1</v>
      </c>
      <c r="J53" s="436">
        <v>1</v>
      </c>
      <c r="M53" s="430"/>
      <c r="N53" s="430"/>
    </row>
    <row r="54" spans="1:14" ht="20.25" customHeight="1" x14ac:dyDescent="0.2">
      <c r="A54" s="431">
        <v>11</v>
      </c>
      <c r="B54" s="432" t="s">
        <v>13</v>
      </c>
      <c r="C54" s="433">
        <v>3</v>
      </c>
      <c r="D54" s="434">
        <v>0</v>
      </c>
      <c r="E54" s="435">
        <v>0</v>
      </c>
      <c r="F54" s="435">
        <v>3</v>
      </c>
      <c r="G54" s="435">
        <v>0</v>
      </c>
      <c r="H54" s="435">
        <v>0</v>
      </c>
      <c r="I54" s="435">
        <v>3</v>
      </c>
      <c r="J54" s="436">
        <v>3</v>
      </c>
      <c r="M54" s="430"/>
      <c r="N54" s="430"/>
    </row>
    <row r="55" spans="1:14" x14ac:dyDescent="0.2">
      <c r="A55" s="431">
        <v>12</v>
      </c>
      <c r="B55" s="432" t="s">
        <v>14</v>
      </c>
      <c r="C55" s="433">
        <v>10</v>
      </c>
      <c r="D55" s="434">
        <v>0</v>
      </c>
      <c r="E55" s="435">
        <v>0</v>
      </c>
      <c r="F55" s="435">
        <v>5</v>
      </c>
      <c r="G55" s="435">
        <v>0</v>
      </c>
      <c r="H55" s="435">
        <v>0</v>
      </c>
      <c r="I55" s="435">
        <v>5</v>
      </c>
      <c r="J55" s="436">
        <v>10</v>
      </c>
      <c r="M55" s="430"/>
      <c r="N55" s="430"/>
    </row>
    <row r="56" spans="1:14" x14ac:dyDescent="0.2">
      <c r="A56" s="431">
        <v>13</v>
      </c>
      <c r="B56" s="432" t="s">
        <v>15</v>
      </c>
      <c r="C56" s="433">
        <v>6</v>
      </c>
      <c r="D56" s="434">
        <v>0</v>
      </c>
      <c r="E56" s="435">
        <v>0</v>
      </c>
      <c r="F56" s="435">
        <v>3</v>
      </c>
      <c r="G56" s="435">
        <v>0</v>
      </c>
      <c r="H56" s="435">
        <v>1</v>
      </c>
      <c r="I56" s="435">
        <v>4</v>
      </c>
      <c r="J56" s="436">
        <v>6</v>
      </c>
      <c r="M56" s="430"/>
      <c r="N56" s="430"/>
    </row>
    <row r="57" spans="1:14" x14ac:dyDescent="0.2">
      <c r="A57" s="431">
        <v>14</v>
      </c>
      <c r="B57" s="432" t="s">
        <v>16</v>
      </c>
      <c r="C57" s="433">
        <v>6</v>
      </c>
      <c r="D57" s="434">
        <v>0</v>
      </c>
      <c r="E57" s="435">
        <v>0</v>
      </c>
      <c r="F57" s="435">
        <v>1</v>
      </c>
      <c r="G57" s="435">
        <v>0</v>
      </c>
      <c r="H57" s="435">
        <v>0</v>
      </c>
      <c r="I57" s="435">
        <v>1</v>
      </c>
      <c r="J57" s="436">
        <v>0</v>
      </c>
      <c r="M57" s="430"/>
      <c r="N57" s="430"/>
    </row>
    <row r="58" spans="1:14" ht="29.25" thickBot="1" x14ac:dyDescent="0.25">
      <c r="A58" s="437">
        <v>15</v>
      </c>
      <c r="B58" s="438" t="s">
        <v>17</v>
      </c>
      <c r="C58" s="439">
        <v>10</v>
      </c>
      <c r="D58" s="440">
        <v>0</v>
      </c>
      <c r="E58" s="441">
        <v>0</v>
      </c>
      <c r="F58" s="441">
        <v>3</v>
      </c>
      <c r="G58" s="441">
        <v>1</v>
      </c>
      <c r="H58" s="441">
        <v>0</v>
      </c>
      <c r="I58" s="441">
        <v>4</v>
      </c>
      <c r="J58" s="442">
        <v>10</v>
      </c>
      <c r="M58" s="430"/>
      <c r="N58" s="430"/>
    </row>
    <row r="59" spans="1:14" s="448" customFormat="1" ht="19.5" customHeight="1" thickBot="1" x14ac:dyDescent="0.3">
      <c r="A59" s="443"/>
      <c r="B59" s="444" t="s">
        <v>204</v>
      </c>
      <c r="C59" s="455">
        <f>SUM(C44:C58)</f>
        <v>56</v>
      </c>
      <c r="D59" s="456">
        <f t="shared" ref="D59:J59" si="1">SUM(D44:D58)</f>
        <v>0</v>
      </c>
      <c r="E59" s="456">
        <f t="shared" si="1"/>
        <v>0</v>
      </c>
      <c r="F59" s="456">
        <f t="shared" si="1"/>
        <v>29</v>
      </c>
      <c r="G59" s="456">
        <f t="shared" si="1"/>
        <v>3</v>
      </c>
      <c r="H59" s="456">
        <f t="shared" si="1"/>
        <v>1</v>
      </c>
      <c r="I59" s="456">
        <f t="shared" si="1"/>
        <v>31</v>
      </c>
      <c r="J59" s="457">
        <f t="shared" si="1"/>
        <v>51</v>
      </c>
      <c r="M59" s="449"/>
    </row>
    <row r="60" spans="1:14" ht="19.5" customHeight="1" thickBot="1" x14ac:dyDescent="0.25">
      <c r="A60" s="646"/>
      <c r="B60" s="647" t="s">
        <v>170</v>
      </c>
      <c r="C60" s="648">
        <v>48</v>
      </c>
      <c r="D60" s="649">
        <v>0</v>
      </c>
      <c r="E60" s="649">
        <v>0</v>
      </c>
      <c r="F60" s="649">
        <v>29</v>
      </c>
      <c r="G60" s="649">
        <v>2</v>
      </c>
      <c r="H60" s="649">
        <v>1</v>
      </c>
      <c r="I60" s="649">
        <v>37</v>
      </c>
      <c r="J60" s="650">
        <v>54</v>
      </c>
      <c r="M60" s="430"/>
    </row>
    <row r="61" spans="1:14" s="448" customFormat="1" ht="19.5" customHeight="1" thickBot="1" x14ac:dyDescent="0.3">
      <c r="A61" s="450"/>
      <c r="B61" s="451"/>
      <c r="C61" s="452"/>
      <c r="D61" s="453"/>
      <c r="E61" s="453"/>
      <c r="F61" s="453"/>
      <c r="G61" s="453"/>
      <c r="H61" s="453"/>
      <c r="I61" s="453"/>
      <c r="J61" s="454"/>
      <c r="M61" s="449"/>
    </row>
    <row r="62" spans="1:14" s="448" customFormat="1" ht="19.5" customHeight="1" thickBot="1" x14ac:dyDescent="0.3">
      <c r="A62" s="443"/>
      <c r="B62" s="444" t="s">
        <v>71</v>
      </c>
      <c r="C62" s="455">
        <v>35</v>
      </c>
      <c r="D62" s="456">
        <v>0</v>
      </c>
      <c r="E62" s="456">
        <v>0</v>
      </c>
      <c r="F62" s="456">
        <v>24</v>
      </c>
      <c r="G62" s="456">
        <v>2</v>
      </c>
      <c r="H62" s="456">
        <v>2</v>
      </c>
      <c r="I62" s="456">
        <v>28</v>
      </c>
      <c r="J62" s="457">
        <v>33</v>
      </c>
      <c r="M62" s="449"/>
    </row>
    <row r="63" spans="1:14" s="448" customFormat="1" ht="19.5" customHeight="1" thickBot="1" x14ac:dyDescent="0.3">
      <c r="A63" s="443"/>
      <c r="B63" s="444" t="s">
        <v>18</v>
      </c>
      <c r="C63" s="455">
        <v>51</v>
      </c>
      <c r="D63" s="456">
        <v>0</v>
      </c>
      <c r="E63" s="456">
        <v>0</v>
      </c>
      <c r="F63" s="456">
        <v>45</v>
      </c>
      <c r="G63" s="456">
        <v>3</v>
      </c>
      <c r="H63" s="456">
        <v>0</v>
      </c>
      <c r="I63" s="456">
        <v>48</v>
      </c>
      <c r="J63" s="457">
        <v>49</v>
      </c>
      <c r="M63" s="449"/>
    </row>
    <row r="64" spans="1:14" s="448" customFormat="1" ht="19.5" customHeight="1" thickBot="1" x14ac:dyDescent="0.3">
      <c r="A64" s="443"/>
      <c r="B64" s="444" t="s">
        <v>94</v>
      </c>
      <c r="C64" s="455">
        <v>44</v>
      </c>
      <c r="D64" s="456">
        <v>0</v>
      </c>
      <c r="E64" s="456">
        <v>0</v>
      </c>
      <c r="F64" s="456">
        <v>39</v>
      </c>
      <c r="G64" s="456">
        <v>0</v>
      </c>
      <c r="H64" s="456">
        <v>1</v>
      </c>
      <c r="I64" s="456">
        <v>40</v>
      </c>
      <c r="J64" s="457">
        <v>44</v>
      </c>
      <c r="M64" s="449"/>
    </row>
    <row r="65" spans="1:14" s="448" customFormat="1" ht="19.5" customHeight="1" thickBot="1" x14ac:dyDescent="0.3">
      <c r="A65" s="443"/>
      <c r="B65" s="444" t="s">
        <v>95</v>
      </c>
      <c r="C65" s="455">
        <v>25</v>
      </c>
      <c r="D65" s="456">
        <v>0</v>
      </c>
      <c r="E65" s="456">
        <v>0</v>
      </c>
      <c r="F65" s="456">
        <v>13</v>
      </c>
      <c r="G65" s="456">
        <v>0</v>
      </c>
      <c r="H65" s="456">
        <v>1</v>
      </c>
      <c r="I65" s="456">
        <v>14</v>
      </c>
      <c r="J65" s="457">
        <v>25</v>
      </c>
      <c r="M65" s="449"/>
    </row>
    <row r="66" spans="1:14" s="448" customFormat="1" ht="19.5" customHeight="1" thickBot="1" x14ac:dyDescent="0.3">
      <c r="A66" s="443"/>
      <c r="B66" s="444" t="s">
        <v>96</v>
      </c>
      <c r="C66" s="455">
        <v>24</v>
      </c>
      <c r="D66" s="456">
        <v>0</v>
      </c>
      <c r="E66" s="456">
        <v>0</v>
      </c>
      <c r="F66" s="456">
        <v>16</v>
      </c>
      <c r="G66" s="456">
        <v>0</v>
      </c>
      <c r="H66" s="456">
        <v>3</v>
      </c>
      <c r="I66" s="456">
        <v>19</v>
      </c>
      <c r="J66" s="457">
        <v>16</v>
      </c>
      <c r="M66" s="449"/>
    </row>
    <row r="67" spans="1:14" s="448" customFormat="1" ht="19.5" customHeight="1" thickBot="1" x14ac:dyDescent="0.3">
      <c r="A67" s="443"/>
      <c r="B67" s="444" t="s">
        <v>97</v>
      </c>
      <c r="C67" s="455">
        <v>30</v>
      </c>
      <c r="D67" s="456">
        <v>0</v>
      </c>
      <c r="E67" s="456">
        <v>2</v>
      </c>
      <c r="F67" s="456">
        <v>29</v>
      </c>
      <c r="G67" s="456">
        <v>0</v>
      </c>
      <c r="H67" s="456">
        <v>0</v>
      </c>
      <c r="I67" s="456">
        <v>31</v>
      </c>
      <c r="J67" s="457">
        <v>40</v>
      </c>
      <c r="M67" s="449"/>
    </row>
    <row r="68" spans="1:14" s="448" customFormat="1" ht="19.5" customHeight="1" thickBot="1" x14ac:dyDescent="0.3">
      <c r="A68" s="443"/>
      <c r="B68" s="444" t="s">
        <v>98</v>
      </c>
      <c r="C68" s="455">
        <v>26</v>
      </c>
      <c r="D68" s="456">
        <v>0</v>
      </c>
      <c r="E68" s="456">
        <v>1</v>
      </c>
      <c r="F68" s="456">
        <v>22</v>
      </c>
      <c r="G68" s="456">
        <v>0</v>
      </c>
      <c r="H68" s="456">
        <v>0</v>
      </c>
      <c r="I68" s="456">
        <v>23</v>
      </c>
      <c r="J68" s="457">
        <v>29</v>
      </c>
      <c r="M68" s="449"/>
    </row>
    <row r="69" spans="1:14" s="448" customFormat="1" ht="19.5" customHeight="1" thickBot="1" x14ac:dyDescent="0.3">
      <c r="A69" s="443"/>
      <c r="B69" s="444" t="s">
        <v>128</v>
      </c>
      <c r="C69" s="455">
        <v>26</v>
      </c>
      <c r="D69" s="456">
        <v>0</v>
      </c>
      <c r="E69" s="456">
        <v>0</v>
      </c>
      <c r="F69" s="456">
        <v>24</v>
      </c>
      <c r="G69" s="456">
        <v>1</v>
      </c>
      <c r="H69" s="456">
        <v>3</v>
      </c>
      <c r="I69" s="456">
        <v>28</v>
      </c>
      <c r="J69" s="457">
        <v>31</v>
      </c>
      <c r="M69" s="449"/>
    </row>
    <row r="74" spans="1:14" s="412" customFormat="1" ht="26.25" customHeight="1" thickBot="1" x14ac:dyDescent="0.3">
      <c r="A74" s="411" t="s">
        <v>178</v>
      </c>
    </row>
    <row r="75" spans="1:14" s="412" customFormat="1" ht="26.25" customHeight="1" thickBot="1" x14ac:dyDescent="0.3">
      <c r="A75" s="413"/>
      <c r="B75" s="414"/>
      <c r="C75" s="458"/>
      <c r="D75" s="657" t="s">
        <v>179</v>
      </c>
      <c r="E75" s="657"/>
      <c r="F75" s="657"/>
      <c r="G75" s="657"/>
      <c r="H75" s="657"/>
      <c r="I75" s="657"/>
      <c r="J75" s="416"/>
    </row>
    <row r="76" spans="1:14" s="412" customFormat="1" ht="65.25" customHeight="1" thickBot="1" x14ac:dyDescent="0.3">
      <c r="A76" s="417" t="s">
        <v>1</v>
      </c>
      <c r="B76" s="418" t="s">
        <v>2</v>
      </c>
      <c r="C76" s="417" t="s">
        <v>180</v>
      </c>
      <c r="D76" s="459" t="s">
        <v>181</v>
      </c>
      <c r="E76" s="459" t="s">
        <v>182</v>
      </c>
      <c r="F76" s="459" t="s">
        <v>183</v>
      </c>
      <c r="G76" s="459" t="s">
        <v>184</v>
      </c>
      <c r="H76" s="459" t="s">
        <v>185</v>
      </c>
      <c r="I76" s="418" t="s">
        <v>186</v>
      </c>
      <c r="J76" s="460" t="s">
        <v>187</v>
      </c>
    </row>
    <row r="77" spans="1:14" ht="15" customHeight="1" x14ac:dyDescent="0.2">
      <c r="A77" s="424">
        <v>1</v>
      </c>
      <c r="B77" s="425" t="s">
        <v>3</v>
      </c>
      <c r="C77" s="426">
        <v>0</v>
      </c>
      <c r="D77" s="427">
        <v>0</v>
      </c>
      <c r="E77" s="428">
        <v>0</v>
      </c>
      <c r="F77" s="428">
        <v>0</v>
      </c>
      <c r="G77" s="428">
        <v>0</v>
      </c>
      <c r="H77" s="428">
        <v>0</v>
      </c>
      <c r="I77" s="428">
        <v>0</v>
      </c>
      <c r="J77" s="429">
        <v>0</v>
      </c>
      <c r="M77" s="430"/>
      <c r="N77" s="430"/>
    </row>
    <row r="78" spans="1:14" ht="12.75" customHeight="1" x14ac:dyDescent="0.2">
      <c r="A78" s="431">
        <v>2</v>
      </c>
      <c r="B78" s="432" t="s">
        <v>4</v>
      </c>
      <c r="C78" s="433">
        <v>0</v>
      </c>
      <c r="D78" s="434">
        <v>0</v>
      </c>
      <c r="E78" s="435">
        <v>0</v>
      </c>
      <c r="F78" s="435">
        <v>0</v>
      </c>
      <c r="G78" s="435">
        <v>0</v>
      </c>
      <c r="H78" s="435">
        <v>0</v>
      </c>
      <c r="I78" s="435">
        <v>0</v>
      </c>
      <c r="J78" s="436">
        <v>0</v>
      </c>
      <c r="M78" s="430"/>
      <c r="N78" s="430"/>
    </row>
    <row r="79" spans="1:14" x14ac:dyDescent="0.2">
      <c r="A79" s="431">
        <v>3</v>
      </c>
      <c r="B79" s="432" t="s">
        <v>5</v>
      </c>
      <c r="C79" s="433">
        <v>1</v>
      </c>
      <c r="D79" s="434">
        <v>0</v>
      </c>
      <c r="E79" s="435">
        <v>0</v>
      </c>
      <c r="F79" s="435">
        <v>1</v>
      </c>
      <c r="G79" s="435">
        <v>0</v>
      </c>
      <c r="H79" s="435">
        <v>0</v>
      </c>
      <c r="I79" s="435">
        <v>1</v>
      </c>
      <c r="J79" s="436">
        <v>1</v>
      </c>
      <c r="M79" s="430"/>
      <c r="N79" s="430"/>
    </row>
    <row r="80" spans="1:14" x14ac:dyDescent="0.2">
      <c r="A80" s="431">
        <v>4</v>
      </c>
      <c r="B80" s="432" t="s">
        <v>6</v>
      </c>
      <c r="C80" s="433">
        <v>0</v>
      </c>
      <c r="D80" s="434">
        <v>0</v>
      </c>
      <c r="E80" s="435">
        <v>0</v>
      </c>
      <c r="F80" s="435">
        <v>0</v>
      </c>
      <c r="G80" s="435">
        <v>0</v>
      </c>
      <c r="H80" s="435">
        <v>0</v>
      </c>
      <c r="I80" s="435">
        <v>0</v>
      </c>
      <c r="J80" s="436">
        <v>0</v>
      </c>
      <c r="M80" s="430"/>
      <c r="N80" s="430"/>
    </row>
    <row r="81" spans="1:14" x14ac:dyDescent="0.2">
      <c r="A81" s="431">
        <v>5</v>
      </c>
      <c r="B81" s="432" t="s">
        <v>7</v>
      </c>
      <c r="C81" s="433">
        <v>0</v>
      </c>
      <c r="D81" s="434">
        <v>0</v>
      </c>
      <c r="E81" s="435">
        <v>0</v>
      </c>
      <c r="F81" s="435">
        <v>0</v>
      </c>
      <c r="G81" s="435">
        <v>0</v>
      </c>
      <c r="H81" s="435">
        <v>0</v>
      </c>
      <c r="I81" s="435">
        <v>0</v>
      </c>
      <c r="J81" s="436">
        <v>0</v>
      </c>
      <c r="M81" s="430"/>
      <c r="N81" s="430"/>
    </row>
    <row r="82" spans="1:14" ht="20.25" customHeight="1" x14ac:dyDescent="0.2">
      <c r="A82" s="431">
        <v>6</v>
      </c>
      <c r="B82" s="432" t="s">
        <v>8</v>
      </c>
      <c r="C82" s="433">
        <v>0</v>
      </c>
      <c r="D82" s="434">
        <v>0</v>
      </c>
      <c r="E82" s="435">
        <v>0</v>
      </c>
      <c r="F82" s="435">
        <v>0</v>
      </c>
      <c r="G82" s="435">
        <v>0</v>
      </c>
      <c r="H82" s="435">
        <v>0</v>
      </c>
      <c r="I82" s="435">
        <v>0</v>
      </c>
      <c r="J82" s="436">
        <v>0</v>
      </c>
      <c r="M82" s="430"/>
      <c r="N82" s="430"/>
    </row>
    <row r="83" spans="1:14" x14ac:dyDescent="0.2">
      <c r="A83" s="431">
        <v>7</v>
      </c>
      <c r="B83" s="432" t="s">
        <v>9</v>
      </c>
      <c r="C83" s="433">
        <v>0</v>
      </c>
      <c r="D83" s="434">
        <v>0</v>
      </c>
      <c r="E83" s="435">
        <v>0</v>
      </c>
      <c r="F83" s="435">
        <v>0</v>
      </c>
      <c r="G83" s="435">
        <v>0</v>
      </c>
      <c r="H83" s="435">
        <v>0</v>
      </c>
      <c r="I83" s="435">
        <v>0</v>
      </c>
      <c r="J83" s="436">
        <v>0</v>
      </c>
      <c r="M83" s="430"/>
      <c r="N83" s="430"/>
    </row>
    <row r="84" spans="1:14" x14ac:dyDescent="0.2">
      <c r="A84" s="431">
        <v>8</v>
      </c>
      <c r="B84" s="432" t="s">
        <v>10</v>
      </c>
      <c r="C84" s="433">
        <v>0</v>
      </c>
      <c r="D84" s="434">
        <v>0</v>
      </c>
      <c r="E84" s="435">
        <v>0</v>
      </c>
      <c r="F84" s="435">
        <v>0</v>
      </c>
      <c r="G84" s="435">
        <v>0</v>
      </c>
      <c r="H84" s="435">
        <v>0</v>
      </c>
      <c r="I84" s="435">
        <v>0</v>
      </c>
      <c r="J84" s="436">
        <v>0</v>
      </c>
      <c r="M84" s="430"/>
      <c r="N84" s="430"/>
    </row>
    <row r="85" spans="1:14" x14ac:dyDescent="0.2">
      <c r="A85" s="431">
        <v>9</v>
      </c>
      <c r="B85" s="432" t="s">
        <v>11</v>
      </c>
      <c r="C85" s="433">
        <v>0</v>
      </c>
      <c r="D85" s="434">
        <v>0</v>
      </c>
      <c r="E85" s="435">
        <v>0</v>
      </c>
      <c r="F85" s="435">
        <v>0</v>
      </c>
      <c r="G85" s="435">
        <v>0</v>
      </c>
      <c r="H85" s="435">
        <v>0</v>
      </c>
      <c r="I85" s="435">
        <v>0</v>
      </c>
      <c r="J85" s="436">
        <v>0</v>
      </c>
      <c r="M85" s="430"/>
      <c r="N85" s="430"/>
    </row>
    <row r="86" spans="1:14" x14ac:dyDescent="0.2">
      <c r="A86" s="431">
        <v>10</v>
      </c>
      <c r="B86" s="432" t="s">
        <v>12</v>
      </c>
      <c r="C86" s="433">
        <v>0</v>
      </c>
      <c r="D86" s="434">
        <v>0</v>
      </c>
      <c r="E86" s="435">
        <v>0</v>
      </c>
      <c r="F86" s="435">
        <v>0</v>
      </c>
      <c r="G86" s="435">
        <v>0</v>
      </c>
      <c r="H86" s="435">
        <v>0</v>
      </c>
      <c r="I86" s="435">
        <v>0</v>
      </c>
      <c r="J86" s="436">
        <v>0</v>
      </c>
      <c r="M86" s="430"/>
      <c r="N86" s="430"/>
    </row>
    <row r="87" spans="1:14" ht="20.25" customHeight="1" x14ac:dyDescent="0.2">
      <c r="A87" s="431">
        <v>11</v>
      </c>
      <c r="B87" s="432" t="s">
        <v>13</v>
      </c>
      <c r="C87" s="433">
        <v>0</v>
      </c>
      <c r="D87" s="434">
        <v>0</v>
      </c>
      <c r="E87" s="435">
        <v>0</v>
      </c>
      <c r="F87" s="435">
        <v>0</v>
      </c>
      <c r="G87" s="435">
        <v>0</v>
      </c>
      <c r="H87" s="435">
        <v>0</v>
      </c>
      <c r="I87" s="435">
        <v>0</v>
      </c>
      <c r="J87" s="436">
        <v>0</v>
      </c>
      <c r="M87" s="430"/>
      <c r="N87" s="430"/>
    </row>
    <row r="88" spans="1:14" x14ac:dyDescent="0.2">
      <c r="A88" s="431">
        <v>12</v>
      </c>
      <c r="B88" s="432" t="s">
        <v>14</v>
      </c>
      <c r="C88" s="433">
        <v>3</v>
      </c>
      <c r="D88" s="434">
        <v>0</v>
      </c>
      <c r="E88" s="435">
        <v>0</v>
      </c>
      <c r="F88" s="435">
        <v>1</v>
      </c>
      <c r="G88" s="435">
        <v>2</v>
      </c>
      <c r="H88" s="435">
        <v>0</v>
      </c>
      <c r="I88" s="435">
        <v>3</v>
      </c>
      <c r="J88" s="436">
        <v>3</v>
      </c>
      <c r="L88" s="408" t="s">
        <v>83</v>
      </c>
      <c r="M88" s="430"/>
      <c r="N88" s="430"/>
    </row>
    <row r="89" spans="1:14" x14ac:dyDescent="0.2">
      <c r="A89" s="431">
        <v>13</v>
      </c>
      <c r="B89" s="432" t="s">
        <v>15</v>
      </c>
      <c r="C89" s="433">
        <v>0</v>
      </c>
      <c r="D89" s="434">
        <v>0</v>
      </c>
      <c r="E89" s="435">
        <v>0</v>
      </c>
      <c r="F89" s="435">
        <v>0</v>
      </c>
      <c r="G89" s="435">
        <v>0</v>
      </c>
      <c r="H89" s="435">
        <v>0</v>
      </c>
      <c r="I89" s="435">
        <v>0</v>
      </c>
      <c r="J89" s="436">
        <v>0</v>
      </c>
      <c r="M89" s="430"/>
      <c r="N89" s="430"/>
    </row>
    <row r="90" spans="1:14" x14ac:dyDescent="0.2">
      <c r="A90" s="431">
        <v>14</v>
      </c>
      <c r="B90" s="432" t="s">
        <v>16</v>
      </c>
      <c r="C90" s="433">
        <v>0</v>
      </c>
      <c r="D90" s="434">
        <v>0</v>
      </c>
      <c r="E90" s="435">
        <v>0</v>
      </c>
      <c r="F90" s="435">
        <v>0</v>
      </c>
      <c r="G90" s="435">
        <v>0</v>
      </c>
      <c r="H90" s="435">
        <v>0</v>
      </c>
      <c r="I90" s="435">
        <v>0</v>
      </c>
      <c r="J90" s="436">
        <v>0</v>
      </c>
      <c r="M90" s="430"/>
      <c r="N90" s="430"/>
    </row>
    <row r="91" spans="1:14" ht="29.25" thickBot="1" x14ac:dyDescent="0.25">
      <c r="A91" s="437">
        <v>15</v>
      </c>
      <c r="B91" s="438" t="s">
        <v>17</v>
      </c>
      <c r="C91" s="439">
        <v>2</v>
      </c>
      <c r="D91" s="440">
        <v>0</v>
      </c>
      <c r="E91" s="441">
        <v>0</v>
      </c>
      <c r="F91" s="441">
        <v>2</v>
      </c>
      <c r="G91" s="441">
        <v>0</v>
      </c>
      <c r="H91" s="441">
        <v>0</v>
      </c>
      <c r="I91" s="441">
        <v>2</v>
      </c>
      <c r="J91" s="442">
        <v>2</v>
      </c>
      <c r="M91" s="430"/>
      <c r="N91" s="430"/>
    </row>
    <row r="92" spans="1:14" s="448" customFormat="1" ht="19.5" customHeight="1" thickBot="1" x14ac:dyDescent="0.3">
      <c r="A92" s="443"/>
      <c r="B92" s="444" t="s">
        <v>204</v>
      </c>
      <c r="C92" s="455">
        <f>SUM(C77:C91)</f>
        <v>6</v>
      </c>
      <c r="D92" s="456">
        <f t="shared" ref="D92:J92" si="2">SUM(D77:D91)</f>
        <v>0</v>
      </c>
      <c r="E92" s="456">
        <f t="shared" si="2"/>
        <v>0</v>
      </c>
      <c r="F92" s="456">
        <f t="shared" si="2"/>
        <v>4</v>
      </c>
      <c r="G92" s="456">
        <f t="shared" si="2"/>
        <v>2</v>
      </c>
      <c r="H92" s="456">
        <f t="shared" si="2"/>
        <v>0</v>
      </c>
      <c r="I92" s="456">
        <f t="shared" si="2"/>
        <v>6</v>
      </c>
      <c r="J92" s="457">
        <f t="shared" si="2"/>
        <v>6</v>
      </c>
      <c r="M92" s="449"/>
    </row>
    <row r="93" spans="1:14" ht="19.5" customHeight="1" thickBot="1" x14ac:dyDescent="0.25">
      <c r="A93" s="646"/>
      <c r="B93" s="647" t="s">
        <v>170</v>
      </c>
      <c r="C93" s="648">
        <v>5</v>
      </c>
      <c r="D93" s="649">
        <v>0</v>
      </c>
      <c r="E93" s="649">
        <v>0</v>
      </c>
      <c r="F93" s="649">
        <v>4</v>
      </c>
      <c r="G93" s="649">
        <v>0</v>
      </c>
      <c r="H93" s="649">
        <v>0</v>
      </c>
      <c r="I93" s="649">
        <v>4</v>
      </c>
      <c r="J93" s="650">
        <v>5</v>
      </c>
      <c r="M93" s="430"/>
    </row>
    <row r="94" spans="1:14" s="448" customFormat="1" ht="19.5" customHeight="1" thickBot="1" x14ac:dyDescent="0.3">
      <c r="A94" s="450"/>
      <c r="B94" s="451"/>
      <c r="C94" s="452"/>
      <c r="D94" s="453"/>
      <c r="E94" s="453"/>
      <c r="F94" s="453"/>
      <c r="G94" s="453"/>
      <c r="H94" s="453"/>
      <c r="I94" s="453"/>
      <c r="J94" s="454"/>
      <c r="M94" s="449"/>
    </row>
    <row r="95" spans="1:14" s="448" customFormat="1" ht="19.5" customHeight="1" thickBot="1" x14ac:dyDescent="0.3">
      <c r="A95" s="443"/>
      <c r="B95" s="444" t="s">
        <v>71</v>
      </c>
      <c r="C95" s="455">
        <v>5</v>
      </c>
      <c r="D95" s="456">
        <v>0</v>
      </c>
      <c r="E95" s="456">
        <v>0</v>
      </c>
      <c r="F95" s="456">
        <v>3</v>
      </c>
      <c r="G95" s="456">
        <v>2</v>
      </c>
      <c r="H95" s="456">
        <v>0</v>
      </c>
      <c r="I95" s="456">
        <v>4</v>
      </c>
      <c r="J95" s="457">
        <v>5</v>
      </c>
      <c r="M95" s="449"/>
    </row>
    <row r="96" spans="1:14" s="448" customFormat="1" ht="19.5" customHeight="1" thickBot="1" x14ac:dyDescent="0.3">
      <c r="A96" s="443"/>
      <c r="B96" s="444" t="s">
        <v>18</v>
      </c>
      <c r="C96" s="455">
        <v>2</v>
      </c>
      <c r="D96" s="456">
        <v>0</v>
      </c>
      <c r="E96" s="456">
        <v>0</v>
      </c>
      <c r="F96" s="456">
        <v>2</v>
      </c>
      <c r="G96" s="456">
        <v>0</v>
      </c>
      <c r="H96" s="456">
        <v>0</v>
      </c>
      <c r="I96" s="456">
        <v>2</v>
      </c>
      <c r="J96" s="457">
        <v>0</v>
      </c>
      <c r="M96" s="449"/>
    </row>
    <row r="97" spans="1:13" s="448" customFormat="1" ht="19.5" customHeight="1" thickBot="1" x14ac:dyDescent="0.3">
      <c r="A97" s="443"/>
      <c r="B97" s="444" t="s">
        <v>94</v>
      </c>
      <c r="C97" s="455">
        <v>2</v>
      </c>
      <c r="D97" s="456">
        <v>0</v>
      </c>
      <c r="E97" s="456">
        <v>0</v>
      </c>
      <c r="F97" s="456">
        <v>1</v>
      </c>
      <c r="G97" s="456">
        <v>0</v>
      </c>
      <c r="H97" s="456">
        <v>0</v>
      </c>
      <c r="I97" s="456">
        <v>1</v>
      </c>
      <c r="J97" s="457">
        <v>1</v>
      </c>
      <c r="M97" s="449"/>
    </row>
    <row r="98" spans="1:13" s="448" customFormat="1" ht="19.5" customHeight="1" thickBot="1" x14ac:dyDescent="0.3">
      <c r="A98" s="443"/>
      <c r="B98" s="444" t="s">
        <v>95</v>
      </c>
      <c r="C98" s="455">
        <v>1</v>
      </c>
      <c r="D98" s="456">
        <v>0</v>
      </c>
      <c r="E98" s="456">
        <v>0</v>
      </c>
      <c r="F98" s="456">
        <v>0</v>
      </c>
      <c r="G98" s="456">
        <v>0</v>
      </c>
      <c r="H98" s="456">
        <v>0</v>
      </c>
      <c r="I98" s="456">
        <v>0</v>
      </c>
      <c r="J98" s="457">
        <v>1</v>
      </c>
      <c r="M98" s="449"/>
    </row>
    <row r="99" spans="1:13" s="448" customFormat="1" ht="19.5" customHeight="1" thickBot="1" x14ac:dyDescent="0.3">
      <c r="A99" s="443"/>
      <c r="B99" s="444" t="s">
        <v>96</v>
      </c>
      <c r="C99" s="455">
        <v>5</v>
      </c>
      <c r="D99" s="456">
        <v>0</v>
      </c>
      <c r="E99" s="456">
        <v>0</v>
      </c>
      <c r="F99" s="456">
        <v>5</v>
      </c>
      <c r="G99" s="456">
        <v>0</v>
      </c>
      <c r="H99" s="456">
        <v>0</v>
      </c>
      <c r="I99" s="456">
        <v>5</v>
      </c>
      <c r="J99" s="457">
        <v>7</v>
      </c>
      <c r="M99" s="449"/>
    </row>
    <row r="100" spans="1:13" s="448" customFormat="1" ht="19.5" customHeight="1" thickBot="1" x14ac:dyDescent="0.3">
      <c r="A100" s="443"/>
      <c r="B100" s="444" t="s">
        <v>97</v>
      </c>
      <c r="C100" s="455">
        <v>7</v>
      </c>
      <c r="D100" s="456">
        <v>0</v>
      </c>
      <c r="E100" s="456">
        <v>0</v>
      </c>
      <c r="F100" s="456">
        <v>4</v>
      </c>
      <c r="G100" s="456">
        <v>0</v>
      </c>
      <c r="H100" s="456">
        <v>0</v>
      </c>
      <c r="I100" s="456">
        <v>4</v>
      </c>
      <c r="J100" s="457">
        <v>9</v>
      </c>
      <c r="M100" s="449"/>
    </row>
    <row r="101" spans="1:13" s="448" customFormat="1" ht="19.5" customHeight="1" thickBot="1" x14ac:dyDescent="0.3">
      <c r="A101" s="443"/>
      <c r="B101" s="444" t="s">
        <v>98</v>
      </c>
      <c r="C101" s="455">
        <v>8</v>
      </c>
      <c r="D101" s="456">
        <v>0</v>
      </c>
      <c r="E101" s="456">
        <v>0</v>
      </c>
      <c r="F101" s="456">
        <v>8</v>
      </c>
      <c r="G101" s="456">
        <v>1</v>
      </c>
      <c r="H101" s="456">
        <v>0</v>
      </c>
      <c r="I101" s="456">
        <v>9</v>
      </c>
      <c r="J101" s="457">
        <v>10</v>
      </c>
      <c r="M101" s="449"/>
    </row>
    <row r="102" spans="1:13" s="448" customFormat="1" ht="19.5" customHeight="1" thickBot="1" x14ac:dyDescent="0.3">
      <c r="A102" s="443"/>
      <c r="B102" s="444" t="s">
        <v>128</v>
      </c>
      <c r="C102" s="455">
        <v>6</v>
      </c>
      <c r="D102" s="456">
        <v>0</v>
      </c>
      <c r="E102" s="456">
        <v>0</v>
      </c>
      <c r="F102" s="456">
        <v>8</v>
      </c>
      <c r="G102" s="456">
        <v>0</v>
      </c>
      <c r="H102" s="456">
        <v>0</v>
      </c>
      <c r="I102" s="456">
        <v>8</v>
      </c>
      <c r="J102" s="457">
        <v>14</v>
      </c>
      <c r="M102" s="449"/>
    </row>
  </sheetData>
  <mergeCells count="3">
    <mergeCell ref="D9:I9"/>
    <mergeCell ref="D42:I42"/>
    <mergeCell ref="D75:I7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F36"/>
  <sheetViews>
    <sheetView workbookViewId="0">
      <selection activeCell="A40" sqref="A40"/>
    </sheetView>
  </sheetViews>
  <sheetFormatPr baseColWidth="10" defaultRowHeight="12.75" x14ac:dyDescent="0.2"/>
  <cols>
    <col min="1" max="1" width="25.7109375" style="262" customWidth="1"/>
    <col min="2" max="2" width="10.7109375" style="265" customWidth="1"/>
    <col min="3" max="18" width="8.7109375" style="266" customWidth="1"/>
    <col min="19" max="16384" width="11.42578125" style="262"/>
  </cols>
  <sheetData>
    <row r="1" spans="1:32" x14ac:dyDescent="0.2">
      <c r="A1" s="461" t="s">
        <v>207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544"/>
      <c r="O1" s="544"/>
      <c r="P1" s="545" t="s">
        <v>208</v>
      </c>
      <c r="Q1" s="544"/>
      <c r="R1" s="544"/>
      <c r="S1" s="37"/>
      <c r="T1" s="37"/>
      <c r="U1" s="37"/>
      <c r="V1" s="37"/>
      <c r="W1" s="37"/>
      <c r="X1" s="37"/>
      <c r="Y1" s="37"/>
      <c r="Z1" s="37"/>
      <c r="AA1" s="37"/>
    </row>
    <row r="2" spans="1:32" x14ac:dyDescent="0.2">
      <c r="A2" s="546"/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37"/>
      <c r="T2" s="548" t="s">
        <v>209</v>
      </c>
      <c r="U2" s="37"/>
      <c r="V2" s="37"/>
      <c r="W2" s="37"/>
      <c r="X2" s="37"/>
      <c r="Y2" s="37"/>
      <c r="Z2" s="37"/>
      <c r="AA2" s="37"/>
    </row>
    <row r="3" spans="1:32" s="263" customFormat="1" ht="18" customHeight="1" x14ac:dyDescent="0.2">
      <c r="A3" s="549"/>
      <c r="B3" s="462" t="s">
        <v>40</v>
      </c>
      <c r="C3" s="463" t="s">
        <v>41</v>
      </c>
      <c r="D3" s="463" t="s">
        <v>42</v>
      </c>
      <c r="E3" s="463" t="s">
        <v>43</v>
      </c>
      <c r="F3" s="463" t="s">
        <v>44</v>
      </c>
      <c r="G3" s="463" t="s">
        <v>45</v>
      </c>
      <c r="H3" s="463" t="s">
        <v>46</v>
      </c>
      <c r="I3" s="463" t="s">
        <v>47</v>
      </c>
      <c r="J3" s="463" t="s">
        <v>48</v>
      </c>
      <c r="K3" s="463" t="s">
        <v>49</v>
      </c>
      <c r="L3" s="463" t="s">
        <v>50</v>
      </c>
      <c r="M3" s="463" t="s">
        <v>51</v>
      </c>
      <c r="N3" s="463" t="s">
        <v>78</v>
      </c>
      <c r="O3" s="463" t="s">
        <v>79</v>
      </c>
      <c r="P3" s="463" t="s">
        <v>80</v>
      </c>
      <c r="Q3" s="463" t="s">
        <v>81</v>
      </c>
      <c r="R3" s="463" t="s">
        <v>52</v>
      </c>
      <c r="S3" s="550"/>
      <c r="T3" s="463" t="s">
        <v>78</v>
      </c>
      <c r="U3" s="463" t="s">
        <v>79</v>
      </c>
      <c r="V3" s="463" t="s">
        <v>80</v>
      </c>
      <c r="W3" s="463" t="s">
        <v>81</v>
      </c>
      <c r="X3" s="463" t="s">
        <v>52</v>
      </c>
      <c r="Y3" s="463" t="s">
        <v>112</v>
      </c>
      <c r="Z3" s="550"/>
      <c r="AA3" s="550"/>
      <c r="AB3" s="262"/>
      <c r="AC3" s="262"/>
      <c r="AD3" s="262"/>
      <c r="AE3" s="262"/>
      <c r="AF3" s="262"/>
    </row>
    <row r="4" spans="1:32" ht="18" customHeight="1" x14ac:dyDescent="0.2">
      <c r="A4" s="551" t="s">
        <v>53</v>
      </c>
      <c r="B4" s="464">
        <f>SUM(B5:B20)</f>
        <v>658451</v>
      </c>
      <c r="C4" s="465">
        <f>SUM(C5:C20)</f>
        <v>9569</v>
      </c>
      <c r="D4" s="465">
        <f>SUM(D5:D20)</f>
        <v>42192</v>
      </c>
      <c r="E4" s="465">
        <f t="shared" ref="E4:X4" si="0">SUM(E5:E20)</f>
        <v>48522</v>
      </c>
      <c r="F4" s="465">
        <f t="shared" si="0"/>
        <v>17524</v>
      </c>
      <c r="G4" s="465">
        <f t="shared" si="0"/>
        <v>11659</v>
      </c>
      <c r="H4" s="465">
        <f t="shared" si="0"/>
        <v>12559</v>
      </c>
      <c r="I4" s="465">
        <f t="shared" si="0"/>
        <v>46025</v>
      </c>
      <c r="J4" s="465">
        <f t="shared" si="0"/>
        <v>72194</v>
      </c>
      <c r="K4" s="465">
        <f t="shared" si="0"/>
        <v>123932</v>
      </c>
      <c r="L4" s="465">
        <f t="shared" si="0"/>
        <v>92552</v>
      </c>
      <c r="M4" s="465">
        <f t="shared" si="0"/>
        <v>111825</v>
      </c>
      <c r="N4" s="465">
        <f t="shared" si="0"/>
        <v>35836</v>
      </c>
      <c r="O4" s="465">
        <f t="shared" si="0"/>
        <v>12817</v>
      </c>
      <c r="P4" s="465">
        <f t="shared" si="0"/>
        <v>9330</v>
      </c>
      <c r="Q4" s="465">
        <f t="shared" si="0"/>
        <v>6893</v>
      </c>
      <c r="R4" s="465">
        <f t="shared" si="0"/>
        <v>5022</v>
      </c>
      <c r="S4" s="37"/>
      <c r="T4" s="465">
        <f t="shared" si="0"/>
        <v>35</v>
      </c>
      <c r="U4" s="465">
        <f t="shared" si="0"/>
        <v>13</v>
      </c>
      <c r="V4" s="465">
        <f t="shared" si="0"/>
        <v>4</v>
      </c>
      <c r="W4" s="465">
        <f t="shared" si="0"/>
        <v>8</v>
      </c>
      <c r="X4" s="465">
        <f t="shared" si="0"/>
        <v>16</v>
      </c>
      <c r="Y4" s="465">
        <f>SUM(T4:X4)</f>
        <v>76</v>
      </c>
      <c r="Z4" s="37"/>
      <c r="AA4" s="37"/>
    </row>
    <row r="5" spans="1:32" s="264" customFormat="1" ht="18" customHeight="1" x14ac:dyDescent="0.2">
      <c r="A5" s="552" t="s">
        <v>54</v>
      </c>
      <c r="B5" s="466">
        <f>SUM(C5:R5)</f>
        <v>51432</v>
      </c>
      <c r="C5" s="467">
        <v>920</v>
      </c>
      <c r="D5" s="467">
        <v>3610</v>
      </c>
      <c r="E5" s="467">
        <v>2906</v>
      </c>
      <c r="F5" s="467">
        <v>848</v>
      </c>
      <c r="G5" s="467">
        <v>583</v>
      </c>
      <c r="H5" s="467">
        <v>690</v>
      </c>
      <c r="I5" s="467">
        <v>3556</v>
      </c>
      <c r="J5" s="467">
        <v>7529</v>
      </c>
      <c r="K5" s="467">
        <v>13571</v>
      </c>
      <c r="L5" s="467">
        <v>7278</v>
      </c>
      <c r="M5" s="467">
        <v>7112</v>
      </c>
      <c r="N5" s="553">
        <f>'[2]FØR korreksjon befolkning 67+'!N5+'[2] ETTER korreksjon befolkn 67+'!T5</f>
        <v>1669</v>
      </c>
      <c r="O5" s="553">
        <f>'[2]FØR korreksjon befolkning 67+'!O5+'[2] ETTER korreksjon befolkn 67+'!U5</f>
        <v>475</v>
      </c>
      <c r="P5" s="553">
        <f>'[2]FØR korreksjon befolkning 67+'!P5+'[2] ETTER korreksjon befolkn 67+'!V5</f>
        <v>304</v>
      </c>
      <c r="Q5" s="553">
        <f>'[2]FØR korreksjon befolkning 67+'!Q5+'[2] ETTER korreksjon befolkn 67+'!W5</f>
        <v>217</v>
      </c>
      <c r="R5" s="553">
        <f>'[2]FØR korreksjon befolkning 67+'!R5+'[2] ETTER korreksjon befolkn 67+'!X5</f>
        <v>164</v>
      </c>
      <c r="S5" s="554"/>
      <c r="T5" s="37">
        <v>-1</v>
      </c>
      <c r="U5" s="37">
        <v>2</v>
      </c>
      <c r="V5" s="37">
        <v>2</v>
      </c>
      <c r="W5" s="37">
        <v>0</v>
      </c>
      <c r="X5" s="37">
        <v>-15</v>
      </c>
      <c r="Y5" s="555">
        <f>SUM(T5:X5)</f>
        <v>-12</v>
      </c>
      <c r="Z5" s="554"/>
      <c r="AA5" s="554"/>
      <c r="AB5" s="262"/>
      <c r="AC5" s="262"/>
      <c r="AD5" s="262"/>
      <c r="AE5" s="262"/>
      <c r="AF5" s="262"/>
    </row>
    <row r="6" spans="1:32" s="264" customFormat="1" x14ac:dyDescent="0.2">
      <c r="A6" s="552" t="s">
        <v>55</v>
      </c>
      <c r="B6" s="466">
        <f t="shared" ref="B6:B20" si="1">SUM(C6:R6)</f>
        <v>56137</v>
      </c>
      <c r="C6" s="467">
        <v>1004</v>
      </c>
      <c r="D6" s="467">
        <v>3227</v>
      </c>
      <c r="E6" s="467">
        <v>2498</v>
      </c>
      <c r="F6" s="467">
        <v>737</v>
      </c>
      <c r="G6" s="467">
        <v>451</v>
      </c>
      <c r="H6" s="467">
        <v>690</v>
      </c>
      <c r="I6" s="467">
        <v>5249</v>
      </c>
      <c r="J6" s="467">
        <v>10574</v>
      </c>
      <c r="K6" s="467">
        <v>15454</v>
      </c>
      <c r="L6" s="467">
        <v>7134</v>
      </c>
      <c r="M6" s="467">
        <v>6390</v>
      </c>
      <c r="N6" s="553">
        <f>'[2]FØR korreksjon befolkning 67+'!N6+'[2] ETTER korreksjon befolkn 67+'!T6</f>
        <v>1547</v>
      </c>
      <c r="O6" s="553">
        <f>'[2]FØR korreksjon befolkning 67+'!O6+'[2] ETTER korreksjon befolkn 67+'!U6</f>
        <v>451</v>
      </c>
      <c r="P6" s="553">
        <f>'[2]FØR korreksjon befolkning 67+'!P6+'[2] ETTER korreksjon befolkn 67+'!V6</f>
        <v>304</v>
      </c>
      <c r="Q6" s="553">
        <f>'[2]FØR korreksjon befolkning 67+'!Q6+'[2] ETTER korreksjon befolkn 67+'!W6</f>
        <v>211</v>
      </c>
      <c r="R6" s="553">
        <f>'[2]FØR korreksjon befolkning 67+'!R6+'[2] ETTER korreksjon befolkn 67+'!X6</f>
        <v>216</v>
      </c>
      <c r="S6" s="554"/>
      <c r="T6" s="554">
        <v>-3</v>
      </c>
      <c r="U6" s="554">
        <v>-15</v>
      </c>
      <c r="V6" s="554">
        <v>-23</v>
      </c>
      <c r="W6" s="554">
        <v>-48</v>
      </c>
      <c r="X6" s="554">
        <v>-57</v>
      </c>
      <c r="Y6" s="555">
        <f t="shared" ref="Y6:Y19" si="2">SUM(T6:X6)</f>
        <v>-146</v>
      </c>
      <c r="Z6" s="554"/>
      <c r="AA6" s="554"/>
      <c r="AB6" s="262"/>
      <c r="AC6" s="262"/>
      <c r="AD6" s="262"/>
      <c r="AE6" s="262"/>
      <c r="AF6" s="262"/>
    </row>
    <row r="7" spans="1:32" s="264" customFormat="1" x14ac:dyDescent="0.2">
      <c r="A7" s="552" t="s">
        <v>56</v>
      </c>
      <c r="B7" s="466">
        <f t="shared" si="1"/>
        <v>41538</v>
      </c>
      <c r="C7" s="467">
        <v>878</v>
      </c>
      <c r="D7" s="467">
        <v>2586</v>
      </c>
      <c r="E7" s="467">
        <v>1594</v>
      </c>
      <c r="F7" s="467">
        <v>436</v>
      </c>
      <c r="G7" s="467">
        <v>307</v>
      </c>
      <c r="H7" s="467">
        <v>429</v>
      </c>
      <c r="I7" s="467">
        <v>3421</v>
      </c>
      <c r="J7" s="467">
        <v>7956</v>
      </c>
      <c r="K7" s="467">
        <v>11438</v>
      </c>
      <c r="L7" s="467">
        <v>4874</v>
      </c>
      <c r="M7" s="467">
        <v>4999</v>
      </c>
      <c r="N7" s="553">
        <f>'[2]FØR korreksjon befolkning 67+'!N7+'[2] ETTER korreksjon befolkn 67+'!T7</f>
        <v>1488</v>
      </c>
      <c r="O7" s="553">
        <f>'[2]FØR korreksjon befolkning 67+'!O7+'[2] ETTER korreksjon befolkn 67+'!U7</f>
        <v>421</v>
      </c>
      <c r="P7" s="553">
        <f>'[2]FØR korreksjon befolkning 67+'!P7+'[2] ETTER korreksjon befolkn 67+'!V7</f>
        <v>276</v>
      </c>
      <c r="Q7" s="553">
        <f>'[2]FØR korreksjon befolkning 67+'!Q7+'[2] ETTER korreksjon befolkn 67+'!W7</f>
        <v>205</v>
      </c>
      <c r="R7" s="553">
        <f>'[2]FØR korreksjon befolkning 67+'!R7+'[2] ETTER korreksjon befolkn 67+'!X7</f>
        <v>230</v>
      </c>
      <c r="S7" s="554"/>
      <c r="T7" s="554">
        <v>-4</v>
      </c>
      <c r="U7" s="554">
        <v>-1</v>
      </c>
      <c r="V7" s="554">
        <v>-16</v>
      </c>
      <c r="W7" s="554">
        <v>-10</v>
      </c>
      <c r="X7" s="554">
        <v>3</v>
      </c>
      <c r="Y7" s="555">
        <f t="shared" si="2"/>
        <v>-28</v>
      </c>
      <c r="Z7" s="554"/>
      <c r="AA7" s="554"/>
      <c r="AB7" s="262"/>
      <c r="AC7" s="262"/>
      <c r="AD7" s="262"/>
      <c r="AE7" s="262"/>
      <c r="AF7" s="262"/>
    </row>
    <row r="8" spans="1:32" s="264" customFormat="1" x14ac:dyDescent="0.2">
      <c r="A8" s="552" t="s">
        <v>57</v>
      </c>
      <c r="B8" s="466">
        <f t="shared" si="1"/>
        <v>38307</v>
      </c>
      <c r="C8" s="467">
        <v>551</v>
      </c>
      <c r="D8" s="467">
        <v>1703</v>
      </c>
      <c r="E8" s="467">
        <v>1427</v>
      </c>
      <c r="F8" s="467">
        <v>434</v>
      </c>
      <c r="G8" s="467">
        <v>328</v>
      </c>
      <c r="H8" s="467">
        <v>471</v>
      </c>
      <c r="I8" s="467">
        <v>4263</v>
      </c>
      <c r="J8" s="467">
        <v>7737</v>
      </c>
      <c r="K8" s="467">
        <v>9491</v>
      </c>
      <c r="L8" s="467">
        <v>4716</v>
      </c>
      <c r="M8" s="467">
        <v>4615</v>
      </c>
      <c r="N8" s="553">
        <f>'[2]FØR korreksjon befolkning 67+'!N8+'[2] ETTER korreksjon befolkn 67+'!T8</f>
        <v>1410</v>
      </c>
      <c r="O8" s="553">
        <f>'[2]FØR korreksjon befolkning 67+'!O8+'[2] ETTER korreksjon befolkn 67+'!U8</f>
        <v>466</v>
      </c>
      <c r="P8" s="553">
        <f>'[2]FØR korreksjon befolkning 67+'!P8+'[2] ETTER korreksjon befolkn 67+'!V8</f>
        <v>301</v>
      </c>
      <c r="Q8" s="553">
        <f>'[2]FØR korreksjon befolkning 67+'!Q8+'[2] ETTER korreksjon befolkn 67+'!W8</f>
        <v>195</v>
      </c>
      <c r="R8" s="553">
        <f>'[2]FØR korreksjon befolkning 67+'!R8+'[2] ETTER korreksjon befolkn 67+'!X8</f>
        <v>199</v>
      </c>
      <c r="S8" s="554"/>
      <c r="T8" s="554">
        <v>-14</v>
      </c>
      <c r="U8" s="554">
        <v>-18</v>
      </c>
      <c r="V8" s="554">
        <v>-12</v>
      </c>
      <c r="W8" s="554">
        <v>-28</v>
      </c>
      <c r="X8" s="554">
        <v>-54</v>
      </c>
      <c r="Y8" s="555">
        <f t="shared" si="2"/>
        <v>-126</v>
      </c>
      <c r="Z8" s="554"/>
      <c r="AA8" s="554"/>
      <c r="AB8" s="262"/>
      <c r="AC8" s="262"/>
      <c r="AD8" s="262"/>
      <c r="AE8" s="262"/>
      <c r="AF8" s="262"/>
    </row>
    <row r="9" spans="1:32" s="264" customFormat="1" x14ac:dyDescent="0.2">
      <c r="A9" s="552" t="s">
        <v>58</v>
      </c>
      <c r="B9" s="466">
        <f t="shared" si="1"/>
        <v>57038</v>
      </c>
      <c r="C9" s="467">
        <v>663</v>
      </c>
      <c r="D9" s="467">
        <v>2363</v>
      </c>
      <c r="E9" s="467">
        <v>2163</v>
      </c>
      <c r="F9" s="467">
        <v>789</v>
      </c>
      <c r="G9" s="467">
        <v>581</v>
      </c>
      <c r="H9" s="467">
        <v>795</v>
      </c>
      <c r="I9" s="467">
        <v>5176</v>
      </c>
      <c r="J9" s="467">
        <v>9263</v>
      </c>
      <c r="K9" s="467">
        <v>11650</v>
      </c>
      <c r="L9" s="467">
        <v>6885</v>
      </c>
      <c r="M9" s="467">
        <v>9685</v>
      </c>
      <c r="N9" s="553">
        <f>'[2]FØR korreksjon befolkning 67+'!N9+'[2] ETTER korreksjon befolkn 67+'!T9</f>
        <v>3725</v>
      </c>
      <c r="O9" s="553">
        <f>'[2]FØR korreksjon befolkning 67+'!O9+'[2] ETTER korreksjon befolkn 67+'!U9</f>
        <v>1335</v>
      </c>
      <c r="P9" s="553">
        <f>'[2]FØR korreksjon befolkning 67+'!P9+'[2] ETTER korreksjon befolkn 67+'!V9</f>
        <v>837</v>
      </c>
      <c r="Q9" s="553">
        <f>'[2]FØR korreksjon befolkning 67+'!Q9+'[2] ETTER korreksjon befolkn 67+'!W9</f>
        <v>631</v>
      </c>
      <c r="R9" s="553">
        <f>'[2]FØR korreksjon befolkning 67+'!R9+'[2] ETTER korreksjon befolkn 67+'!X9</f>
        <v>497</v>
      </c>
      <c r="S9" s="554"/>
      <c r="T9" s="554">
        <v>11</v>
      </c>
      <c r="U9" s="554">
        <v>10</v>
      </c>
      <c r="V9" s="554">
        <v>9</v>
      </c>
      <c r="W9" s="554">
        <v>7</v>
      </c>
      <c r="X9" s="554">
        <v>-9</v>
      </c>
      <c r="Y9" s="555">
        <f t="shared" si="2"/>
        <v>28</v>
      </c>
      <c r="Z9" s="554"/>
      <c r="AA9" s="554"/>
      <c r="AB9" s="262"/>
      <c r="AC9" s="262"/>
      <c r="AD9" s="262"/>
      <c r="AE9" s="262"/>
      <c r="AF9" s="262"/>
    </row>
    <row r="10" spans="1:32" s="264" customFormat="1" ht="18" customHeight="1" x14ac:dyDescent="0.2">
      <c r="A10" s="552" t="s">
        <v>59</v>
      </c>
      <c r="B10" s="466">
        <f t="shared" si="1"/>
        <v>32682</v>
      </c>
      <c r="C10" s="467">
        <v>445</v>
      </c>
      <c r="D10" s="467">
        <v>2136</v>
      </c>
      <c r="E10" s="467">
        <v>2809</v>
      </c>
      <c r="F10" s="467">
        <v>998</v>
      </c>
      <c r="G10" s="467">
        <v>588</v>
      </c>
      <c r="H10" s="467">
        <v>634</v>
      </c>
      <c r="I10" s="467">
        <v>1517</v>
      </c>
      <c r="J10" s="467">
        <v>2066</v>
      </c>
      <c r="K10" s="467">
        <v>4820</v>
      </c>
      <c r="L10" s="467">
        <v>4602</v>
      </c>
      <c r="M10" s="467">
        <v>6678</v>
      </c>
      <c r="N10" s="553">
        <f>'[2]FØR korreksjon befolkning 67+'!N10+'[2] ETTER korreksjon befolkn 67+'!T10</f>
        <v>2810</v>
      </c>
      <c r="O10" s="553">
        <f>'[2]FØR korreksjon befolkning 67+'!O10+'[2] ETTER korreksjon befolkn 67+'!U10</f>
        <v>1015</v>
      </c>
      <c r="P10" s="553">
        <f>'[2]FØR korreksjon befolkning 67+'!P10+'[2] ETTER korreksjon befolkn 67+'!V10</f>
        <v>681</v>
      </c>
      <c r="Q10" s="553">
        <f>'[2]FØR korreksjon befolkning 67+'!Q10+'[2] ETTER korreksjon befolkn 67+'!W10</f>
        <v>495</v>
      </c>
      <c r="R10" s="553">
        <f>'[2]FØR korreksjon befolkning 67+'!R10+'[2] ETTER korreksjon befolkn 67+'!X10</f>
        <v>388</v>
      </c>
      <c r="S10" s="554"/>
      <c r="T10" s="554">
        <v>-13</v>
      </c>
      <c r="U10" s="554">
        <v>-3</v>
      </c>
      <c r="V10" s="554">
        <v>-16</v>
      </c>
      <c r="W10" s="554">
        <v>-18</v>
      </c>
      <c r="X10" s="554">
        <v>-25</v>
      </c>
      <c r="Y10" s="555">
        <f t="shared" si="2"/>
        <v>-75</v>
      </c>
      <c r="Z10" s="554"/>
      <c r="AA10" s="554"/>
      <c r="AB10" s="262"/>
      <c r="AC10" s="262"/>
      <c r="AD10" s="262"/>
      <c r="AE10" s="262"/>
      <c r="AF10" s="262"/>
    </row>
    <row r="11" spans="1:32" s="264" customFormat="1" x14ac:dyDescent="0.2">
      <c r="A11" s="552" t="s">
        <v>60</v>
      </c>
      <c r="B11" s="466">
        <f t="shared" si="1"/>
        <v>48864</v>
      </c>
      <c r="C11" s="467">
        <v>668</v>
      </c>
      <c r="D11" s="467">
        <v>3427</v>
      </c>
      <c r="E11" s="467">
        <v>4661</v>
      </c>
      <c r="F11" s="467">
        <v>1712</v>
      </c>
      <c r="G11" s="467">
        <v>1069</v>
      </c>
      <c r="H11" s="467">
        <v>1082</v>
      </c>
      <c r="I11" s="467">
        <v>2640</v>
      </c>
      <c r="J11" s="467">
        <v>3018</v>
      </c>
      <c r="K11" s="467">
        <v>6743</v>
      </c>
      <c r="L11" s="467">
        <v>7000</v>
      </c>
      <c r="M11" s="467">
        <v>9812</v>
      </c>
      <c r="N11" s="553">
        <f>'[2]FØR korreksjon befolkning 67+'!N11+'[2] ETTER korreksjon befolkn 67+'!T11</f>
        <v>3722</v>
      </c>
      <c r="O11" s="553">
        <f>'[2]FØR korreksjon befolkning 67+'!O11+'[2] ETTER korreksjon befolkn 67+'!U11</f>
        <v>1254</v>
      </c>
      <c r="P11" s="553">
        <f>'[2]FØR korreksjon befolkning 67+'!P11+'[2] ETTER korreksjon befolkn 67+'!V11</f>
        <v>834</v>
      </c>
      <c r="Q11" s="553">
        <f>'[2]FØR korreksjon befolkning 67+'!Q11+'[2] ETTER korreksjon befolkn 67+'!W11</f>
        <v>698</v>
      </c>
      <c r="R11" s="553">
        <f>'[2]FØR korreksjon befolkning 67+'!R11+'[2] ETTER korreksjon befolkn 67+'!X11</f>
        <v>524</v>
      </c>
      <c r="S11" s="554"/>
      <c r="T11" s="554">
        <v>22</v>
      </c>
      <c r="U11" s="554">
        <v>15</v>
      </c>
      <c r="V11" s="554">
        <v>27</v>
      </c>
      <c r="W11" s="554">
        <v>56</v>
      </c>
      <c r="X11" s="554">
        <v>112</v>
      </c>
      <c r="Y11" s="555">
        <f t="shared" si="2"/>
        <v>232</v>
      </c>
      <c r="Z11" s="554"/>
      <c r="AA11" s="554"/>
      <c r="AB11" s="262"/>
      <c r="AC11" s="262"/>
      <c r="AD11" s="262"/>
      <c r="AE11" s="262"/>
      <c r="AF11" s="262"/>
    </row>
    <row r="12" spans="1:32" s="264" customFormat="1" x14ac:dyDescent="0.2">
      <c r="A12" s="552" t="s">
        <v>61</v>
      </c>
      <c r="B12" s="466">
        <f t="shared" si="1"/>
        <v>50603</v>
      </c>
      <c r="C12" s="467">
        <v>656</v>
      </c>
      <c r="D12" s="467">
        <v>3394</v>
      </c>
      <c r="E12" s="467">
        <v>4631</v>
      </c>
      <c r="F12" s="467">
        <v>1671</v>
      </c>
      <c r="G12" s="467">
        <v>1112</v>
      </c>
      <c r="H12" s="467">
        <v>1146</v>
      </c>
      <c r="I12" s="467">
        <v>3855</v>
      </c>
      <c r="J12" s="467">
        <v>4149</v>
      </c>
      <c r="K12" s="467">
        <v>7250</v>
      </c>
      <c r="L12" s="467">
        <v>7584</v>
      </c>
      <c r="M12" s="467">
        <v>9197</v>
      </c>
      <c r="N12" s="553">
        <f>'[2]FØR korreksjon befolkning 67+'!N12+'[2] ETTER korreksjon befolkn 67+'!T12</f>
        <v>2973</v>
      </c>
      <c r="O12" s="553">
        <f>'[2]FØR korreksjon befolkning 67+'!O12+'[2] ETTER korreksjon befolkn 67+'!U12</f>
        <v>1078</v>
      </c>
      <c r="P12" s="553">
        <f>'[2]FØR korreksjon befolkning 67+'!P12+'[2] ETTER korreksjon befolkn 67+'!V12</f>
        <v>856</v>
      </c>
      <c r="Q12" s="553">
        <f>'[2]FØR korreksjon befolkning 67+'!Q12+'[2] ETTER korreksjon befolkn 67+'!W12</f>
        <v>599</v>
      </c>
      <c r="R12" s="553">
        <f>'[2]FØR korreksjon befolkning 67+'!R12+'[2] ETTER korreksjon befolkn 67+'!X12</f>
        <v>452</v>
      </c>
      <c r="S12" s="554"/>
      <c r="T12" s="554">
        <v>11</v>
      </c>
      <c r="U12" s="554">
        <v>10</v>
      </c>
      <c r="V12" s="554">
        <v>5</v>
      </c>
      <c r="W12" s="554">
        <v>14</v>
      </c>
      <c r="X12" s="554">
        <v>15</v>
      </c>
      <c r="Y12" s="555">
        <f t="shared" si="2"/>
        <v>55</v>
      </c>
      <c r="Z12" s="554"/>
      <c r="AA12" s="554"/>
      <c r="AB12" s="262"/>
      <c r="AC12" s="262"/>
      <c r="AD12" s="262"/>
      <c r="AE12" s="262"/>
      <c r="AF12" s="262"/>
    </row>
    <row r="13" spans="1:32" s="264" customFormat="1" x14ac:dyDescent="0.2">
      <c r="A13" s="552" t="s">
        <v>62</v>
      </c>
      <c r="B13" s="466">
        <f t="shared" si="1"/>
        <v>30931</v>
      </c>
      <c r="C13" s="467">
        <v>497</v>
      </c>
      <c r="D13" s="467">
        <v>2416</v>
      </c>
      <c r="E13" s="467">
        <v>2873</v>
      </c>
      <c r="F13" s="467">
        <v>958</v>
      </c>
      <c r="G13" s="467">
        <v>643</v>
      </c>
      <c r="H13" s="467">
        <v>584</v>
      </c>
      <c r="I13" s="467">
        <v>1803</v>
      </c>
      <c r="J13" s="467">
        <v>2612</v>
      </c>
      <c r="K13" s="467">
        <v>5634</v>
      </c>
      <c r="L13" s="467">
        <v>4728</v>
      </c>
      <c r="M13" s="467">
        <v>4990</v>
      </c>
      <c r="N13" s="553">
        <f>'[2]FØR korreksjon befolkning 67+'!N13+'[2] ETTER korreksjon befolkn 67+'!T13</f>
        <v>1438</v>
      </c>
      <c r="O13" s="553">
        <f>'[2]FØR korreksjon befolkning 67+'!O13+'[2] ETTER korreksjon befolkn 67+'!U13</f>
        <v>574</v>
      </c>
      <c r="P13" s="553">
        <f>'[2]FØR korreksjon befolkning 67+'!P13+'[2] ETTER korreksjon befolkn 67+'!V13</f>
        <v>480</v>
      </c>
      <c r="Q13" s="553">
        <f>'[2]FØR korreksjon befolkning 67+'!Q13+'[2] ETTER korreksjon befolkn 67+'!W13</f>
        <v>401</v>
      </c>
      <c r="R13" s="553">
        <f>'[2]FØR korreksjon befolkning 67+'!R13+'[2] ETTER korreksjon befolkn 67+'!X13</f>
        <v>300</v>
      </c>
      <c r="S13" s="554"/>
      <c r="T13" s="554">
        <v>-9</v>
      </c>
      <c r="U13" s="554">
        <v>1</v>
      </c>
      <c r="V13" s="554">
        <v>-3</v>
      </c>
      <c r="W13" s="554">
        <v>-2</v>
      </c>
      <c r="X13" s="554">
        <v>7</v>
      </c>
      <c r="Y13" s="555">
        <f t="shared" si="2"/>
        <v>-6</v>
      </c>
      <c r="Z13" s="554"/>
      <c r="AA13" s="554"/>
      <c r="AB13" s="262"/>
      <c r="AC13" s="262"/>
      <c r="AD13" s="262"/>
      <c r="AE13" s="262"/>
      <c r="AF13" s="262"/>
    </row>
    <row r="14" spans="1:32" s="264" customFormat="1" x14ac:dyDescent="0.2">
      <c r="A14" s="552" t="s">
        <v>63</v>
      </c>
      <c r="B14" s="466">
        <f t="shared" si="1"/>
        <v>27339</v>
      </c>
      <c r="C14" s="467">
        <v>349</v>
      </c>
      <c r="D14" s="467">
        <v>1806</v>
      </c>
      <c r="E14" s="467">
        <v>2305</v>
      </c>
      <c r="F14" s="467">
        <v>933</v>
      </c>
      <c r="G14" s="467">
        <v>647</v>
      </c>
      <c r="H14" s="467">
        <v>662</v>
      </c>
      <c r="I14" s="467">
        <v>1732</v>
      </c>
      <c r="J14" s="467">
        <v>1950</v>
      </c>
      <c r="K14" s="467">
        <v>4148</v>
      </c>
      <c r="L14" s="467">
        <v>4138</v>
      </c>
      <c r="M14" s="467">
        <v>5397</v>
      </c>
      <c r="N14" s="553">
        <f>'[2]FØR korreksjon befolkning 67+'!N14+'[2] ETTER korreksjon befolkn 67+'!T14</f>
        <v>1606</v>
      </c>
      <c r="O14" s="553">
        <f>'[2]FØR korreksjon befolkning 67+'!O14+'[2] ETTER korreksjon befolkn 67+'!U14</f>
        <v>614</v>
      </c>
      <c r="P14" s="553">
        <f>'[2]FØR korreksjon befolkning 67+'!P14+'[2] ETTER korreksjon befolkn 67+'!V14</f>
        <v>511</v>
      </c>
      <c r="Q14" s="553">
        <f>'[2]FØR korreksjon befolkning 67+'!Q14+'[2] ETTER korreksjon befolkn 67+'!W14</f>
        <v>338</v>
      </c>
      <c r="R14" s="553">
        <f>'[2]FØR korreksjon befolkning 67+'!R14+'[2] ETTER korreksjon befolkn 67+'!X14</f>
        <v>203</v>
      </c>
      <c r="S14" s="554"/>
      <c r="T14" s="554">
        <v>-6</v>
      </c>
      <c r="U14" s="554">
        <v>-15</v>
      </c>
      <c r="V14" s="554">
        <v>-9</v>
      </c>
      <c r="W14" s="554">
        <v>-25</v>
      </c>
      <c r="X14" s="554">
        <v>-28</v>
      </c>
      <c r="Y14" s="555">
        <f t="shared" si="2"/>
        <v>-83</v>
      </c>
      <c r="Z14" s="554"/>
      <c r="AA14" s="554"/>
      <c r="AB14" s="262"/>
      <c r="AC14" s="262"/>
      <c r="AD14" s="262"/>
      <c r="AE14" s="262"/>
      <c r="AF14" s="262"/>
    </row>
    <row r="15" spans="1:32" s="264" customFormat="1" ht="18" customHeight="1" x14ac:dyDescent="0.2">
      <c r="A15" s="552" t="s">
        <v>64</v>
      </c>
      <c r="B15" s="466">
        <f t="shared" si="1"/>
        <v>32177</v>
      </c>
      <c r="C15" s="467">
        <v>391</v>
      </c>
      <c r="D15" s="467">
        <v>2078</v>
      </c>
      <c r="E15" s="467">
        <v>3029</v>
      </c>
      <c r="F15" s="467">
        <v>1366</v>
      </c>
      <c r="G15" s="467">
        <v>954</v>
      </c>
      <c r="H15" s="467">
        <v>894</v>
      </c>
      <c r="I15" s="467">
        <v>1985</v>
      </c>
      <c r="J15" s="467">
        <v>2032</v>
      </c>
      <c r="K15" s="467">
        <v>4320</v>
      </c>
      <c r="L15" s="467">
        <v>4834</v>
      </c>
      <c r="M15" s="467">
        <v>6034</v>
      </c>
      <c r="N15" s="553">
        <f>'[2]FØR korreksjon befolkning 67+'!N15+'[2] ETTER korreksjon befolkn 67+'!T15</f>
        <v>2376</v>
      </c>
      <c r="O15" s="553">
        <f>'[2]FØR korreksjon befolkning 67+'!O15+'[2] ETTER korreksjon befolkn 67+'!U15</f>
        <v>895</v>
      </c>
      <c r="P15" s="553">
        <f>'[2]FØR korreksjon befolkning 67+'!P15+'[2] ETTER korreksjon befolkn 67+'!V15</f>
        <v>532</v>
      </c>
      <c r="Q15" s="553">
        <f>'[2]FØR korreksjon befolkning 67+'!Q15+'[2] ETTER korreksjon befolkn 67+'!W15</f>
        <v>298</v>
      </c>
      <c r="R15" s="553">
        <f>'[2]FØR korreksjon befolkning 67+'!R15+'[2] ETTER korreksjon befolkn 67+'!X15</f>
        <v>159</v>
      </c>
      <c r="S15" s="554"/>
      <c r="T15" s="554">
        <v>7</v>
      </c>
      <c r="U15" s="554">
        <v>14</v>
      </c>
      <c r="V15" s="554">
        <v>3</v>
      </c>
      <c r="W15" s="554">
        <v>6</v>
      </c>
      <c r="X15" s="554">
        <v>-6</v>
      </c>
      <c r="Y15" s="555">
        <f t="shared" si="2"/>
        <v>24</v>
      </c>
      <c r="Z15" s="554"/>
      <c r="AA15" s="554"/>
      <c r="AB15" s="262"/>
      <c r="AC15" s="262"/>
      <c r="AD15" s="262"/>
      <c r="AE15" s="262"/>
      <c r="AF15" s="262"/>
    </row>
    <row r="16" spans="1:32" s="264" customFormat="1" x14ac:dyDescent="0.2">
      <c r="A16" s="552" t="s">
        <v>65</v>
      </c>
      <c r="B16" s="466">
        <f t="shared" si="1"/>
        <v>49249</v>
      </c>
      <c r="C16" s="467">
        <v>708</v>
      </c>
      <c r="D16" s="467">
        <v>3486</v>
      </c>
      <c r="E16" s="467">
        <v>4191</v>
      </c>
      <c r="F16" s="467">
        <v>1641</v>
      </c>
      <c r="G16" s="467">
        <v>1122</v>
      </c>
      <c r="H16" s="467">
        <v>1125</v>
      </c>
      <c r="I16" s="467">
        <v>2899</v>
      </c>
      <c r="J16" s="467">
        <v>3879</v>
      </c>
      <c r="K16" s="467">
        <v>8168</v>
      </c>
      <c r="L16" s="467">
        <v>6904</v>
      </c>
      <c r="M16" s="467">
        <v>9319</v>
      </c>
      <c r="N16" s="553">
        <f>'[2]FØR korreksjon befolkning 67+'!N16+'[2] ETTER korreksjon befolkn 67+'!T16</f>
        <v>3127</v>
      </c>
      <c r="O16" s="553">
        <f>'[2]FØR korreksjon befolkning 67+'!O16+'[2] ETTER korreksjon befolkn 67+'!U16</f>
        <v>1064</v>
      </c>
      <c r="P16" s="553">
        <f>'[2]FØR korreksjon befolkning 67+'!P16+'[2] ETTER korreksjon befolkn 67+'!V16</f>
        <v>758</v>
      </c>
      <c r="Q16" s="553">
        <f>'[2]FØR korreksjon befolkning 67+'!Q16+'[2] ETTER korreksjon befolkn 67+'!W16</f>
        <v>514</v>
      </c>
      <c r="R16" s="553">
        <f>'[2]FØR korreksjon befolkning 67+'!R16+'[2] ETTER korreksjon befolkn 67+'!X16</f>
        <v>344</v>
      </c>
      <c r="S16" s="554"/>
      <c r="T16" s="554">
        <v>10</v>
      </c>
      <c r="U16" s="554">
        <v>3</v>
      </c>
      <c r="V16" s="554">
        <v>5</v>
      </c>
      <c r="W16" s="554">
        <v>3</v>
      </c>
      <c r="X16" s="554">
        <v>-4</v>
      </c>
      <c r="Y16" s="555">
        <f t="shared" si="2"/>
        <v>17</v>
      </c>
      <c r="Z16" s="554"/>
      <c r="AA16" s="554"/>
      <c r="AB16" s="262"/>
      <c r="AC16" s="262"/>
      <c r="AD16" s="262"/>
      <c r="AE16" s="262"/>
      <c r="AF16" s="262"/>
    </row>
    <row r="17" spans="1:32" s="264" customFormat="1" x14ac:dyDescent="0.2">
      <c r="A17" s="552" t="s">
        <v>66</v>
      </c>
      <c r="B17" s="466">
        <f t="shared" si="1"/>
        <v>49911</v>
      </c>
      <c r="C17" s="467">
        <v>679</v>
      </c>
      <c r="D17" s="467">
        <v>3539</v>
      </c>
      <c r="E17" s="467">
        <v>4561</v>
      </c>
      <c r="F17" s="467">
        <v>1565</v>
      </c>
      <c r="G17" s="467">
        <v>1045</v>
      </c>
      <c r="H17" s="467">
        <v>1056</v>
      </c>
      <c r="I17" s="467">
        <v>2514</v>
      </c>
      <c r="J17" s="467">
        <v>3301</v>
      </c>
      <c r="K17" s="467">
        <v>7644</v>
      </c>
      <c r="L17" s="467">
        <v>7966</v>
      </c>
      <c r="M17" s="467">
        <v>9133</v>
      </c>
      <c r="N17" s="553">
        <f>'[2]FØR korreksjon befolkning 67+'!N17+'[2] ETTER korreksjon befolkn 67+'!T17</f>
        <v>2687</v>
      </c>
      <c r="O17" s="553">
        <f>'[2]FØR korreksjon befolkning 67+'!O17+'[2] ETTER korreksjon befolkn 67+'!U17</f>
        <v>1333</v>
      </c>
      <c r="P17" s="553">
        <f>'[2]FØR korreksjon befolkning 67+'!P17+'[2] ETTER korreksjon befolkn 67+'!V17</f>
        <v>1318</v>
      </c>
      <c r="Q17" s="553">
        <f>'[2]FØR korreksjon befolkning 67+'!Q17+'[2] ETTER korreksjon befolkn 67+'!W17</f>
        <v>1024</v>
      </c>
      <c r="R17" s="553">
        <f>'[2]FØR korreksjon befolkning 67+'!R17+'[2] ETTER korreksjon befolkn 67+'!X17</f>
        <v>546</v>
      </c>
      <c r="S17" s="554"/>
      <c r="T17" s="554">
        <v>7</v>
      </c>
      <c r="U17" s="554">
        <v>3</v>
      </c>
      <c r="V17" s="554">
        <v>8</v>
      </c>
      <c r="W17" s="554">
        <v>20</v>
      </c>
      <c r="X17" s="554">
        <v>22</v>
      </c>
      <c r="Y17" s="555">
        <f t="shared" si="2"/>
        <v>60</v>
      </c>
      <c r="Z17" s="554"/>
      <c r="AA17" s="554"/>
      <c r="AB17" s="262"/>
      <c r="AC17" s="262"/>
      <c r="AD17" s="262"/>
      <c r="AE17" s="262"/>
      <c r="AF17" s="262"/>
    </row>
    <row r="18" spans="1:32" s="264" customFormat="1" x14ac:dyDescent="0.2">
      <c r="A18" s="552" t="s">
        <v>67</v>
      </c>
      <c r="B18" s="466">
        <f t="shared" si="1"/>
        <v>50219</v>
      </c>
      <c r="C18" s="467">
        <v>627</v>
      </c>
      <c r="D18" s="467">
        <v>3350</v>
      </c>
      <c r="E18" s="467">
        <v>4643</v>
      </c>
      <c r="F18" s="467">
        <v>1688</v>
      </c>
      <c r="G18" s="467">
        <v>1076</v>
      </c>
      <c r="H18" s="467">
        <v>1155</v>
      </c>
      <c r="I18" s="467">
        <v>2669</v>
      </c>
      <c r="J18" s="467">
        <v>3102</v>
      </c>
      <c r="K18" s="467">
        <v>7047</v>
      </c>
      <c r="L18" s="467">
        <v>7738</v>
      </c>
      <c r="M18" s="467">
        <v>9928</v>
      </c>
      <c r="N18" s="553">
        <f>'[2]FØR korreksjon befolkning 67+'!N18+'[2] ETTER korreksjon befolkn 67+'!T18</f>
        <v>3353</v>
      </c>
      <c r="O18" s="553">
        <f>'[2]FØR korreksjon befolkning 67+'!O18+'[2] ETTER korreksjon befolkn 67+'!U18</f>
        <v>1297</v>
      </c>
      <c r="P18" s="553">
        <f>'[2]FØR korreksjon befolkning 67+'!P18+'[2] ETTER korreksjon befolkn 67+'!V18</f>
        <v>1027</v>
      </c>
      <c r="Q18" s="553">
        <f>'[2]FØR korreksjon befolkning 67+'!Q18+'[2] ETTER korreksjon befolkn 67+'!W18</f>
        <v>857</v>
      </c>
      <c r="R18" s="553">
        <f>'[2]FØR korreksjon befolkning 67+'!R18+'[2] ETTER korreksjon befolkn 67+'!X18</f>
        <v>662</v>
      </c>
      <c r="S18" s="554"/>
      <c r="T18" s="554">
        <v>17</v>
      </c>
      <c r="U18" s="554">
        <v>6</v>
      </c>
      <c r="V18" s="554">
        <v>18</v>
      </c>
      <c r="W18" s="554">
        <v>30</v>
      </c>
      <c r="X18" s="554">
        <v>66</v>
      </c>
      <c r="Y18" s="555">
        <f t="shared" si="2"/>
        <v>137</v>
      </c>
      <c r="Z18" s="554"/>
      <c r="AA18" s="554"/>
      <c r="AB18" s="262"/>
      <c r="AC18" s="262"/>
      <c r="AD18" s="262"/>
      <c r="AE18" s="262"/>
      <c r="AF18" s="262"/>
    </row>
    <row r="19" spans="1:32" s="264" customFormat="1" x14ac:dyDescent="0.2">
      <c r="A19" s="552" t="s">
        <v>68</v>
      </c>
      <c r="B19" s="466">
        <f t="shared" si="1"/>
        <v>38445</v>
      </c>
      <c r="C19" s="467">
        <v>520</v>
      </c>
      <c r="D19" s="467">
        <v>2926</v>
      </c>
      <c r="E19" s="467">
        <v>4014</v>
      </c>
      <c r="F19" s="467">
        <v>1685</v>
      </c>
      <c r="G19" s="467">
        <v>1120</v>
      </c>
      <c r="H19" s="467">
        <v>1121</v>
      </c>
      <c r="I19" s="467">
        <v>2530</v>
      </c>
      <c r="J19" s="467">
        <v>2566</v>
      </c>
      <c r="K19" s="467">
        <v>5628</v>
      </c>
      <c r="L19" s="467">
        <v>5437</v>
      </c>
      <c r="M19" s="467">
        <v>7905</v>
      </c>
      <c r="N19" s="553">
        <f>'[2]FØR korreksjon befolkning 67+'!N19+'[2] ETTER korreksjon befolkn 67+'!T19</f>
        <v>1836</v>
      </c>
      <c r="O19" s="553">
        <f>'[2]FØR korreksjon befolkning 67+'!O19+'[2] ETTER korreksjon befolkn 67+'!U19</f>
        <v>523</v>
      </c>
      <c r="P19" s="553">
        <f>'[2]FØR korreksjon befolkning 67+'!P19+'[2] ETTER korreksjon befolkn 67+'!V19</f>
        <v>306</v>
      </c>
      <c r="Q19" s="553">
        <f>'[2]FØR korreksjon befolkning 67+'!Q19+'[2] ETTER korreksjon befolkn 67+'!W19</f>
        <v>197</v>
      </c>
      <c r="R19" s="553">
        <f>'[2]FØR korreksjon befolkning 67+'!R19+'[2] ETTER korreksjon befolkn 67+'!X19</f>
        <v>131</v>
      </c>
      <c r="S19" s="554"/>
      <c r="T19" s="556">
        <v>0</v>
      </c>
      <c r="U19" s="556">
        <v>1</v>
      </c>
      <c r="V19" s="556">
        <v>6</v>
      </c>
      <c r="W19" s="556">
        <v>3</v>
      </c>
      <c r="X19" s="556">
        <v>-11</v>
      </c>
      <c r="Y19" s="557">
        <f t="shared" si="2"/>
        <v>-1</v>
      </c>
      <c r="Z19" s="554"/>
      <c r="AA19" s="558"/>
      <c r="AB19" s="262"/>
      <c r="AC19" s="262"/>
      <c r="AD19" s="262"/>
      <c r="AE19" s="262"/>
      <c r="AF19" s="262"/>
    </row>
    <row r="20" spans="1:32" s="264" customFormat="1" ht="18" customHeight="1" x14ac:dyDescent="0.2">
      <c r="A20" s="559" t="s">
        <v>69</v>
      </c>
      <c r="B20" s="468">
        <f t="shared" si="1"/>
        <v>3579</v>
      </c>
      <c r="C20" s="469">
        <v>13</v>
      </c>
      <c r="D20" s="469">
        <v>145</v>
      </c>
      <c r="E20" s="469">
        <v>217</v>
      </c>
      <c r="F20" s="469">
        <v>63</v>
      </c>
      <c r="G20" s="469">
        <v>33</v>
      </c>
      <c r="H20" s="469">
        <v>25</v>
      </c>
      <c r="I20" s="469">
        <v>216</v>
      </c>
      <c r="J20" s="469">
        <v>460</v>
      </c>
      <c r="K20" s="469">
        <v>926</v>
      </c>
      <c r="L20" s="469">
        <v>734</v>
      </c>
      <c r="M20" s="469">
        <v>631</v>
      </c>
      <c r="N20" s="560">
        <f>'[2]FØR korreksjon befolkning 67+'!N20-'[2] ETTER korreksjon befolkn 67+'!N23</f>
        <v>69</v>
      </c>
      <c r="O20" s="560">
        <f>'[2]FØR korreksjon befolkning 67+'!O20-'[2] ETTER korreksjon befolkn 67+'!O23</f>
        <v>22</v>
      </c>
      <c r="P20" s="560">
        <f>'[2]FØR korreksjon befolkning 67+'!P20-'[2] ETTER korreksjon befolkn 67+'!P23</f>
        <v>5</v>
      </c>
      <c r="Q20" s="560">
        <f>'[2]FØR korreksjon befolkning 67+'!Q20-'[2] ETTER korreksjon befolkn 67+'!Q23</f>
        <v>13</v>
      </c>
      <c r="R20" s="560">
        <f>'[2]FØR korreksjon befolkning 67+'!R20-'[2] ETTER korreksjon befolkn 67+'!R23</f>
        <v>7</v>
      </c>
      <c r="S20" s="554"/>
      <c r="T20" s="554"/>
      <c r="U20" s="554"/>
      <c r="V20" s="554"/>
      <c r="W20" s="554"/>
      <c r="X20" s="554"/>
      <c r="Y20" s="554"/>
      <c r="Z20" s="554"/>
      <c r="AA20" s="554"/>
      <c r="AB20" s="262"/>
      <c r="AC20" s="262"/>
      <c r="AD20" s="262"/>
      <c r="AE20" s="262"/>
      <c r="AF20" s="262"/>
    </row>
    <row r="21" spans="1:32" s="264" customFormat="1" x14ac:dyDescent="0.2">
      <c r="A21" s="470" t="s">
        <v>210</v>
      </c>
      <c r="B21" s="471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554"/>
      <c r="T21" s="554"/>
      <c r="U21" s="554"/>
      <c r="V21" s="554"/>
      <c r="W21" s="554"/>
      <c r="X21" s="554"/>
      <c r="Y21" s="554"/>
      <c r="Z21" s="554"/>
      <c r="AA21" s="554"/>
    </row>
    <row r="22" spans="1:32" s="264" customFormat="1" x14ac:dyDescent="0.2">
      <c r="A22" s="561" t="s">
        <v>211</v>
      </c>
      <c r="B22"/>
      <c r="C22"/>
      <c r="D22"/>
      <c r="E22"/>
      <c r="F22"/>
      <c r="G22"/>
      <c r="H22"/>
      <c r="I22"/>
      <c r="J22"/>
      <c r="K22"/>
      <c r="L22"/>
      <c r="M22"/>
      <c r="N22" s="562"/>
      <c r="O22" s="562"/>
      <c r="P22" s="562"/>
      <c r="Q22" s="562"/>
      <c r="R22" s="562"/>
      <c r="S22" s="554"/>
      <c r="T22" s="554"/>
      <c r="U22" s="554"/>
      <c r="V22" s="554"/>
      <c r="W22" s="554"/>
      <c r="X22" s="554"/>
      <c r="Y22" s="554"/>
      <c r="Z22" s="554"/>
      <c r="AA22" s="554"/>
    </row>
    <row r="23" spans="1:32" s="264" customFormat="1" ht="25.5" x14ac:dyDescent="0.2">
      <c r="A23" s="563" t="s">
        <v>212</v>
      </c>
      <c r="B23" s="564">
        <f>SUM(N23:R23)</f>
        <v>15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6">
        <v>2</v>
      </c>
      <c r="O23" s="566">
        <v>4</v>
      </c>
      <c r="P23" s="566">
        <v>2</v>
      </c>
      <c r="Q23" s="566">
        <v>1</v>
      </c>
      <c r="R23" s="566">
        <v>6</v>
      </c>
      <c r="S23" s="37"/>
      <c r="T23" s="554"/>
      <c r="U23" s="554"/>
      <c r="V23" s="554"/>
      <c r="W23" s="554"/>
      <c r="X23" s="554"/>
      <c r="Y23" s="37"/>
      <c r="Z23" s="37"/>
      <c r="AA23" s="37"/>
    </row>
    <row r="24" spans="1:32" x14ac:dyDescent="0.2">
      <c r="A24" s="37"/>
      <c r="B24" s="471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  <c r="P24" s="472"/>
      <c r="Q24" s="472"/>
      <c r="R24" s="472"/>
      <c r="S24" s="37"/>
      <c r="T24" s="37"/>
      <c r="U24" s="37"/>
      <c r="V24" s="37"/>
      <c r="W24" s="37"/>
      <c r="X24" s="37"/>
      <c r="Y24" s="37"/>
      <c r="Z24" s="37"/>
      <c r="AA24" s="37"/>
    </row>
    <row r="25" spans="1:32" x14ac:dyDescent="0.2">
      <c r="A25" s="548" t="s">
        <v>213</v>
      </c>
      <c r="B25" s="567" t="s">
        <v>40</v>
      </c>
      <c r="C25" s="568" t="s">
        <v>41</v>
      </c>
      <c r="D25" s="568" t="s">
        <v>42</v>
      </c>
      <c r="E25" s="568" t="s">
        <v>43</v>
      </c>
      <c r="F25" s="568" t="s">
        <v>44</v>
      </c>
      <c r="G25" s="568" t="s">
        <v>45</v>
      </c>
      <c r="H25" s="568" t="s">
        <v>46</v>
      </c>
      <c r="I25" s="568" t="s">
        <v>47</v>
      </c>
      <c r="J25" s="568" t="s">
        <v>48</v>
      </c>
      <c r="K25" s="568" t="s">
        <v>49</v>
      </c>
      <c r="L25" s="568" t="s">
        <v>50</v>
      </c>
      <c r="M25" s="568" t="s">
        <v>51</v>
      </c>
      <c r="N25" s="568" t="s">
        <v>78</v>
      </c>
      <c r="O25" s="568" t="s">
        <v>79</v>
      </c>
      <c r="P25" s="568" t="s">
        <v>80</v>
      </c>
      <c r="Q25" s="568" t="s">
        <v>81</v>
      </c>
      <c r="R25" s="568" t="s">
        <v>52</v>
      </c>
      <c r="S25" s="37"/>
      <c r="T25" s="37"/>
      <c r="U25" s="37"/>
      <c r="V25" s="37"/>
      <c r="W25" s="37"/>
      <c r="X25" s="37"/>
      <c r="Y25" s="37"/>
      <c r="Z25" s="37"/>
      <c r="AA25" s="37"/>
    </row>
    <row r="26" spans="1:32" x14ac:dyDescent="0.2">
      <c r="A26" s="552" t="s">
        <v>214</v>
      </c>
      <c r="B26" s="569">
        <f>SUM(C26:R26)</f>
        <v>1170</v>
      </c>
      <c r="C26" s="570">
        <v>4</v>
      </c>
      <c r="D26" s="570">
        <v>13</v>
      </c>
      <c r="E26" s="570">
        <v>7</v>
      </c>
      <c r="F26" s="570">
        <v>4</v>
      </c>
      <c r="G26" s="570">
        <v>8</v>
      </c>
      <c r="H26" s="570">
        <v>16</v>
      </c>
      <c r="I26" s="570">
        <v>235</v>
      </c>
      <c r="J26" s="570">
        <v>315</v>
      </c>
      <c r="K26" s="570">
        <v>272</v>
      </c>
      <c r="L26" s="570">
        <v>130</v>
      </c>
      <c r="M26" s="570">
        <v>140</v>
      </c>
      <c r="N26" s="570">
        <v>14</v>
      </c>
      <c r="O26" s="570">
        <v>5</v>
      </c>
      <c r="P26" s="570">
        <v>2</v>
      </c>
      <c r="Q26" s="570">
        <v>4</v>
      </c>
      <c r="R26" s="570">
        <v>1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2" x14ac:dyDescent="0.2">
      <c r="A27" s="37"/>
      <c r="B27" s="471"/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2"/>
      <c r="S27" s="37"/>
      <c r="T27" s="37"/>
      <c r="U27" s="37"/>
      <c r="V27" s="37"/>
      <c r="W27" s="37"/>
      <c r="X27" s="37"/>
      <c r="Y27" s="37"/>
      <c r="Z27" s="37"/>
      <c r="AA27" s="37"/>
    </row>
    <row r="28" spans="1:32" x14ac:dyDescent="0.2">
      <c r="A28" s="548" t="s">
        <v>215</v>
      </c>
      <c r="B28" s="567" t="s">
        <v>40</v>
      </c>
      <c r="C28" s="568" t="s">
        <v>41</v>
      </c>
      <c r="D28" s="568" t="s">
        <v>42</v>
      </c>
      <c r="E28" s="568" t="s">
        <v>43</v>
      </c>
      <c r="F28" s="568" t="s">
        <v>44</v>
      </c>
      <c r="G28" s="568" t="s">
        <v>45</v>
      </c>
      <c r="H28" s="568" t="s">
        <v>46</v>
      </c>
      <c r="I28" s="568" t="s">
        <v>47</v>
      </c>
      <c r="J28" s="568" t="s">
        <v>48</v>
      </c>
      <c r="K28" s="568" t="s">
        <v>49</v>
      </c>
      <c r="L28" s="568" t="s">
        <v>50</v>
      </c>
      <c r="M28" s="568" t="s">
        <v>51</v>
      </c>
      <c r="N28" s="568" t="s">
        <v>78</v>
      </c>
      <c r="O28" s="568" t="s">
        <v>79</v>
      </c>
      <c r="P28" s="568" t="s">
        <v>80</v>
      </c>
      <c r="Q28" s="568" t="s">
        <v>81</v>
      </c>
      <c r="R28" s="568" t="s">
        <v>52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2" x14ac:dyDescent="0.2">
      <c r="A29" s="552" t="s">
        <v>216</v>
      </c>
      <c r="B29" s="569">
        <f>SUM(C29:R29)</f>
        <v>747</v>
      </c>
      <c r="C29" s="570">
        <v>4</v>
      </c>
      <c r="D29" s="570">
        <v>37</v>
      </c>
      <c r="E29" s="570">
        <v>65</v>
      </c>
      <c r="F29" s="570">
        <v>31</v>
      </c>
      <c r="G29" s="570">
        <v>16</v>
      </c>
      <c r="H29" s="570">
        <v>20</v>
      </c>
      <c r="I29" s="570">
        <v>38</v>
      </c>
      <c r="J29" s="570">
        <v>32</v>
      </c>
      <c r="K29" s="570">
        <v>98</v>
      </c>
      <c r="L29" s="570">
        <v>125</v>
      </c>
      <c r="M29" s="570">
        <v>190</v>
      </c>
      <c r="N29" s="570">
        <v>52</v>
      </c>
      <c r="O29" s="570">
        <v>22</v>
      </c>
      <c r="P29" s="570">
        <v>7</v>
      </c>
      <c r="Q29" s="570">
        <v>9</v>
      </c>
      <c r="R29" s="570">
        <v>1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2" x14ac:dyDescent="0.2">
      <c r="A30" s="552" t="s">
        <v>217</v>
      </c>
      <c r="B30" s="569">
        <f t="shared" ref="B30:B35" si="3">SUM(C30:R30)</f>
        <v>767</v>
      </c>
      <c r="C30" s="570">
        <v>9</v>
      </c>
      <c r="D30" s="570">
        <v>34</v>
      </c>
      <c r="E30" s="570">
        <v>55</v>
      </c>
      <c r="F30" s="570">
        <v>20</v>
      </c>
      <c r="G30" s="570">
        <v>27</v>
      </c>
      <c r="H30" s="570">
        <v>18</v>
      </c>
      <c r="I30" s="570">
        <v>49</v>
      </c>
      <c r="J30" s="570">
        <v>29</v>
      </c>
      <c r="K30" s="570">
        <v>87</v>
      </c>
      <c r="L30" s="570">
        <v>125</v>
      </c>
      <c r="M30" s="570">
        <v>240</v>
      </c>
      <c r="N30" s="570">
        <v>38</v>
      </c>
      <c r="O30" s="570">
        <v>20</v>
      </c>
      <c r="P30" s="570">
        <v>8</v>
      </c>
      <c r="Q30" s="570">
        <v>5</v>
      </c>
      <c r="R30" s="570">
        <v>3</v>
      </c>
      <c r="S30" s="37"/>
      <c r="T30" s="37"/>
      <c r="U30" s="37" t="s">
        <v>83</v>
      </c>
      <c r="V30" s="37"/>
      <c r="W30" s="37"/>
      <c r="X30" s="37"/>
      <c r="Y30" s="37"/>
      <c r="Z30" s="37"/>
      <c r="AA30" s="37"/>
    </row>
    <row r="31" spans="1:32" x14ac:dyDescent="0.2">
      <c r="A31" s="552" t="s">
        <v>218</v>
      </c>
      <c r="B31" s="569">
        <f t="shared" si="3"/>
        <v>3</v>
      </c>
      <c r="C31" s="570">
        <v>0</v>
      </c>
      <c r="D31" s="570">
        <v>0</v>
      </c>
      <c r="E31" s="570">
        <v>0</v>
      </c>
      <c r="F31" s="570">
        <v>0</v>
      </c>
      <c r="G31" s="570">
        <v>0</v>
      </c>
      <c r="H31" s="570">
        <v>0</v>
      </c>
      <c r="I31" s="570">
        <v>0</v>
      </c>
      <c r="J31" s="570">
        <v>0</v>
      </c>
      <c r="K31" s="570">
        <v>0</v>
      </c>
      <c r="L31" s="570">
        <v>0</v>
      </c>
      <c r="M31" s="570">
        <v>3</v>
      </c>
      <c r="N31" s="570">
        <v>0</v>
      </c>
      <c r="O31" s="570">
        <v>0</v>
      </c>
      <c r="P31" s="570">
        <v>0</v>
      </c>
      <c r="Q31" s="570">
        <v>0</v>
      </c>
      <c r="R31" s="570">
        <v>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2" x14ac:dyDescent="0.2">
      <c r="A32" s="552" t="s">
        <v>219</v>
      </c>
      <c r="B32" s="569">
        <f t="shared" si="3"/>
        <v>8</v>
      </c>
      <c r="C32" s="570">
        <v>0</v>
      </c>
      <c r="D32" s="570">
        <v>0</v>
      </c>
      <c r="E32" s="570">
        <v>0</v>
      </c>
      <c r="F32" s="570">
        <v>0</v>
      </c>
      <c r="G32" s="570">
        <v>0</v>
      </c>
      <c r="H32" s="570">
        <v>2</v>
      </c>
      <c r="I32" s="570">
        <v>1</v>
      </c>
      <c r="J32" s="570">
        <v>0</v>
      </c>
      <c r="K32" s="570">
        <v>0</v>
      </c>
      <c r="L32" s="570">
        <v>3</v>
      </c>
      <c r="M32" s="570">
        <v>2</v>
      </c>
      <c r="N32" s="570">
        <v>0</v>
      </c>
      <c r="O32" s="570">
        <v>0</v>
      </c>
      <c r="P32" s="570">
        <v>0</v>
      </c>
      <c r="Q32" s="570">
        <v>0</v>
      </c>
      <c r="R32" s="570">
        <v>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x14ac:dyDescent="0.2">
      <c r="A33" s="552" t="s">
        <v>220</v>
      </c>
      <c r="B33" s="569">
        <f t="shared" si="3"/>
        <v>30</v>
      </c>
      <c r="C33" s="570">
        <v>0</v>
      </c>
      <c r="D33" s="570">
        <v>0</v>
      </c>
      <c r="E33" s="570">
        <v>2</v>
      </c>
      <c r="F33" s="570">
        <v>2</v>
      </c>
      <c r="G33" s="570">
        <v>2</v>
      </c>
      <c r="H33" s="570">
        <v>0</v>
      </c>
      <c r="I33" s="570">
        <v>0</v>
      </c>
      <c r="J33" s="570">
        <v>1</v>
      </c>
      <c r="K33" s="570">
        <v>0</v>
      </c>
      <c r="L33" s="570">
        <v>6</v>
      </c>
      <c r="M33" s="570">
        <v>12</v>
      </c>
      <c r="N33" s="570">
        <v>4</v>
      </c>
      <c r="O33" s="570">
        <v>1</v>
      </c>
      <c r="P33" s="570">
        <v>0</v>
      </c>
      <c r="Q33" s="570">
        <v>0</v>
      </c>
      <c r="R33" s="570">
        <v>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x14ac:dyDescent="0.2">
      <c r="A34" s="552" t="s">
        <v>221</v>
      </c>
      <c r="B34" s="569">
        <f t="shared" si="3"/>
        <v>41</v>
      </c>
      <c r="C34" s="570">
        <v>0</v>
      </c>
      <c r="D34" s="570">
        <v>2</v>
      </c>
      <c r="E34" s="570">
        <v>1</v>
      </c>
      <c r="F34" s="570">
        <v>2</v>
      </c>
      <c r="G34" s="570">
        <v>0</v>
      </c>
      <c r="H34" s="570">
        <v>1</v>
      </c>
      <c r="I34" s="570">
        <v>2</v>
      </c>
      <c r="J34" s="570">
        <v>2</v>
      </c>
      <c r="K34" s="570">
        <v>7</v>
      </c>
      <c r="L34" s="570">
        <v>7</v>
      </c>
      <c r="M34" s="570">
        <v>13</v>
      </c>
      <c r="N34" s="570">
        <v>3</v>
      </c>
      <c r="O34" s="570">
        <v>1</v>
      </c>
      <c r="P34" s="570">
        <v>0</v>
      </c>
      <c r="Q34" s="570">
        <v>0</v>
      </c>
      <c r="R34" s="570">
        <v>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x14ac:dyDescent="0.2">
      <c r="A35" s="571" t="s">
        <v>222</v>
      </c>
      <c r="B35" s="572">
        <f t="shared" si="3"/>
        <v>1596</v>
      </c>
      <c r="C35" s="573">
        <f>SUM(C29:C34)</f>
        <v>13</v>
      </c>
      <c r="D35" s="573">
        <f t="shared" ref="D35:R35" si="4">SUM(D29:D34)</f>
        <v>73</v>
      </c>
      <c r="E35" s="573">
        <f t="shared" si="4"/>
        <v>123</v>
      </c>
      <c r="F35" s="573">
        <f t="shared" si="4"/>
        <v>55</v>
      </c>
      <c r="G35" s="573">
        <f t="shared" si="4"/>
        <v>45</v>
      </c>
      <c r="H35" s="573">
        <f t="shared" si="4"/>
        <v>41</v>
      </c>
      <c r="I35" s="573">
        <f t="shared" si="4"/>
        <v>90</v>
      </c>
      <c r="J35" s="573">
        <f t="shared" si="4"/>
        <v>64</v>
      </c>
      <c r="K35" s="573">
        <f t="shared" si="4"/>
        <v>192</v>
      </c>
      <c r="L35" s="573">
        <f t="shared" si="4"/>
        <v>266</v>
      </c>
      <c r="M35" s="573">
        <f t="shared" si="4"/>
        <v>460</v>
      </c>
      <c r="N35" s="573">
        <f t="shared" si="4"/>
        <v>97</v>
      </c>
      <c r="O35" s="573">
        <f t="shared" si="4"/>
        <v>44</v>
      </c>
      <c r="P35" s="573">
        <f t="shared" si="4"/>
        <v>15</v>
      </c>
      <c r="Q35" s="573">
        <f t="shared" si="4"/>
        <v>14</v>
      </c>
      <c r="R35" s="573">
        <f t="shared" si="4"/>
        <v>4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x14ac:dyDescent="0.2">
      <c r="A36" s="37"/>
      <c r="B36" s="471"/>
      <c r="C36" s="472"/>
      <c r="D36" s="472"/>
      <c r="E36" s="472"/>
      <c r="F36" s="472"/>
      <c r="G36" s="472"/>
      <c r="H36" s="472"/>
      <c r="I36" s="472"/>
      <c r="J36" s="472"/>
      <c r="K36" s="472"/>
      <c r="L36" s="472"/>
      <c r="M36" s="472"/>
      <c r="N36" s="472"/>
      <c r="O36" s="472"/>
      <c r="P36" s="472"/>
      <c r="Q36" s="472"/>
      <c r="R36" s="472"/>
      <c r="S36" s="37"/>
      <c r="T36" s="37"/>
      <c r="U36" s="37"/>
      <c r="V36" s="37"/>
      <c r="W36" s="37"/>
      <c r="X36" s="37"/>
      <c r="Y36" s="37"/>
      <c r="Z36" s="37"/>
      <c r="AA36" s="37"/>
    </row>
  </sheetData>
  <pageMargins left="0.78740157499999996" right="0.78740157499999996" top="0.984251969" bottom="0.984251969" header="0.5" footer="0.5"/>
  <pageSetup paperSize="9" scale="86" fitToWidth="0" fitToHeight="0" orientation="landscape" r:id="rId1"/>
  <headerFooter alignWithMargins="0">
    <oddFooter>&amp;RÅRSSTATISTIKK 2011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55"/>
  <sheetViews>
    <sheetView showGridLines="0" topLeftCell="A119" workbookViewId="0">
      <selection activeCell="M130" sqref="M130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4" width="8.7109375" style="1" customWidth="1"/>
    <col min="5" max="5" width="10.28515625" style="1" customWidth="1"/>
    <col min="6" max="6" width="13.85546875" style="1" customWidth="1"/>
    <col min="7" max="7" width="10.42578125" style="1" customWidth="1"/>
    <col min="8" max="8" width="11.42578125" style="1" customWidth="1"/>
    <col min="9" max="16384" width="11.42578125" style="1"/>
  </cols>
  <sheetData>
    <row r="1" spans="1:11" x14ac:dyDescent="0.2">
      <c r="A1" s="38" t="s">
        <v>86</v>
      </c>
      <c r="B1" s="39"/>
    </row>
    <row r="2" spans="1:11" x14ac:dyDescent="0.2">
      <c r="A2" s="2" t="s">
        <v>0</v>
      </c>
    </row>
    <row r="4" spans="1:11" x14ac:dyDescent="0.2">
      <c r="A4" s="4" t="str">
        <f>A13</f>
        <v>Tabell 2-B-1-C- Kommunale fritidsklubber og lignende for barn og ungdom under 14 år</v>
      </c>
    </row>
    <row r="5" spans="1:11" x14ac:dyDescent="0.2">
      <c r="A5" s="4" t="str">
        <f>A37</f>
        <v>Tabell 2-B-1-C2 - Kommunale fritidsklubber og lignende for barn og ungdom 14 - 18 år</v>
      </c>
    </row>
    <row r="6" spans="1:11" x14ac:dyDescent="0.2">
      <c r="A6" s="4" t="str">
        <f>A69</f>
        <v>Tabell 2-B-1-C3 - Ungdomssentre med høyere aldersgrense enn 18 år</v>
      </c>
    </row>
    <row r="7" spans="1:11" x14ac:dyDescent="0.2">
      <c r="A7" s="4" t="str">
        <f>A99</f>
        <v>Tabell 2-B-1-C4 - Ungdomstiltak rettet mot særskilte aktiviteter    *)</v>
      </c>
    </row>
    <row r="8" spans="1:11" x14ac:dyDescent="0.2">
      <c r="A8" s="4" t="str">
        <f>A129</f>
        <v>Tabell 2-B-1-C5 - Kommunalt støttede fritidstiltak for barn og ungdom opp til 18 år</v>
      </c>
    </row>
    <row r="9" spans="1:11" x14ac:dyDescent="0.2">
      <c r="A9" s="4"/>
    </row>
    <row r="10" spans="1:11" x14ac:dyDescent="0.2">
      <c r="A10" s="4"/>
    </row>
    <row r="12" spans="1:11" x14ac:dyDescent="0.2">
      <c r="A12" s="4"/>
    </row>
    <row r="13" spans="1:11" s="5" customFormat="1" ht="12.75" thickBot="1" x14ac:dyDescent="0.25">
      <c r="A13" s="44" t="s">
        <v>122</v>
      </c>
      <c r="J13" s="50"/>
      <c r="K13" s="51"/>
    </row>
    <row r="14" spans="1:11" s="5" customFormat="1" ht="36.75" thickBot="1" x14ac:dyDescent="0.25">
      <c r="A14" s="6" t="s">
        <v>1</v>
      </c>
      <c r="B14" s="7" t="s">
        <v>2</v>
      </c>
      <c r="C14" s="8" t="s">
        <v>123</v>
      </c>
      <c r="D14" s="8" t="s">
        <v>124</v>
      </c>
      <c r="E14" s="8" t="s">
        <v>125</v>
      </c>
      <c r="F14" s="8" t="s">
        <v>126</v>
      </c>
      <c r="G14" s="9" t="s">
        <v>127</v>
      </c>
      <c r="J14" s="51" t="s">
        <v>83</v>
      </c>
      <c r="K14" s="51"/>
    </row>
    <row r="15" spans="1:11" x14ac:dyDescent="0.2">
      <c r="A15" s="10">
        <v>1</v>
      </c>
      <c r="B15" s="11" t="s">
        <v>3</v>
      </c>
      <c r="C15" s="187">
        <v>1</v>
      </c>
      <c r="D15" s="187">
        <v>0</v>
      </c>
      <c r="E15" s="187">
        <v>10</v>
      </c>
      <c r="F15" s="187">
        <v>17</v>
      </c>
      <c r="G15" s="187">
        <v>310</v>
      </c>
      <c r="J15" s="55"/>
      <c r="K15" s="56"/>
    </row>
    <row r="16" spans="1:11" x14ac:dyDescent="0.2">
      <c r="A16" s="12">
        <v>2</v>
      </c>
      <c r="B16" s="13" t="s">
        <v>4</v>
      </c>
      <c r="C16" s="187">
        <v>3</v>
      </c>
      <c r="D16" s="187">
        <v>2</v>
      </c>
      <c r="E16" s="187">
        <v>3.3333333333333335</v>
      </c>
      <c r="F16" s="187">
        <v>3.3333333333333335</v>
      </c>
      <c r="G16" s="187">
        <v>1075</v>
      </c>
      <c r="J16" s="55"/>
      <c r="K16" s="56"/>
    </row>
    <row r="17" spans="1:11" x14ac:dyDescent="0.2">
      <c r="A17" s="12">
        <v>3</v>
      </c>
      <c r="B17" s="13" t="s">
        <v>5</v>
      </c>
      <c r="C17" s="187">
        <v>2</v>
      </c>
      <c r="D17" s="187">
        <v>2</v>
      </c>
      <c r="E17" s="187">
        <v>1.5</v>
      </c>
      <c r="F17" s="187">
        <v>2.5</v>
      </c>
      <c r="G17" s="187">
        <v>330</v>
      </c>
      <c r="J17" s="55"/>
      <c r="K17" s="56"/>
    </row>
    <row r="18" spans="1:11" x14ac:dyDescent="0.2">
      <c r="A18" s="12">
        <v>4</v>
      </c>
      <c r="B18" s="13" t="s">
        <v>6</v>
      </c>
      <c r="C18" s="187">
        <v>2</v>
      </c>
      <c r="D18" s="187">
        <v>1</v>
      </c>
      <c r="E18" s="187">
        <v>1.5</v>
      </c>
      <c r="F18" s="187">
        <v>0</v>
      </c>
      <c r="G18" s="187">
        <v>148</v>
      </c>
      <c r="J18" s="55"/>
      <c r="K18" s="56"/>
    </row>
    <row r="19" spans="1:11" x14ac:dyDescent="0.2">
      <c r="A19" s="12">
        <v>5</v>
      </c>
      <c r="B19" s="13" t="s">
        <v>7</v>
      </c>
      <c r="C19" s="187">
        <v>4</v>
      </c>
      <c r="D19" s="187">
        <v>4</v>
      </c>
      <c r="E19" s="187">
        <v>3.25</v>
      </c>
      <c r="F19" s="187">
        <v>0</v>
      </c>
      <c r="G19" s="187">
        <v>240</v>
      </c>
      <c r="J19" s="55"/>
      <c r="K19" s="56"/>
    </row>
    <row r="20" spans="1:11" x14ac:dyDescent="0.2">
      <c r="A20" s="12">
        <v>6</v>
      </c>
      <c r="B20" s="13" t="s">
        <v>8</v>
      </c>
      <c r="C20" s="187">
        <v>1</v>
      </c>
      <c r="D20" s="187">
        <v>0</v>
      </c>
      <c r="E20" s="187">
        <v>1</v>
      </c>
      <c r="F20" s="187">
        <v>0</v>
      </c>
      <c r="G20" s="187">
        <v>59</v>
      </c>
      <c r="J20" s="55"/>
      <c r="K20" s="56"/>
    </row>
    <row r="21" spans="1:11" x14ac:dyDescent="0.2">
      <c r="A21" s="12">
        <v>7</v>
      </c>
      <c r="B21" s="13" t="s">
        <v>9</v>
      </c>
      <c r="C21" s="187">
        <v>0</v>
      </c>
      <c r="D21" s="187">
        <v>0</v>
      </c>
      <c r="E21" s="187">
        <v>0</v>
      </c>
      <c r="F21" s="187">
        <v>0</v>
      </c>
      <c r="G21" s="187">
        <v>0</v>
      </c>
      <c r="J21" s="55"/>
      <c r="K21" s="56"/>
    </row>
    <row r="22" spans="1:11" x14ac:dyDescent="0.2">
      <c r="A22" s="12">
        <v>8</v>
      </c>
      <c r="B22" s="13" t="s">
        <v>10</v>
      </c>
      <c r="C22" s="187">
        <v>3</v>
      </c>
      <c r="D22" s="187">
        <v>1</v>
      </c>
      <c r="E22" s="187">
        <v>4.666666666666667</v>
      </c>
      <c r="F22" s="187">
        <v>9.3333333333333339</v>
      </c>
      <c r="G22" s="187">
        <v>900</v>
      </c>
      <c r="J22" s="56"/>
      <c r="K22" s="56"/>
    </row>
    <row r="23" spans="1:11" x14ac:dyDescent="0.2">
      <c r="A23" s="12">
        <v>9</v>
      </c>
      <c r="B23" s="13" t="s">
        <v>11</v>
      </c>
      <c r="C23" s="187">
        <v>6</v>
      </c>
      <c r="D23" s="187">
        <v>0</v>
      </c>
      <c r="E23" s="187">
        <v>3</v>
      </c>
      <c r="F23" s="187">
        <v>1</v>
      </c>
      <c r="G23" s="187">
        <v>1068</v>
      </c>
      <c r="J23" s="55"/>
      <c r="K23" s="56"/>
    </row>
    <row r="24" spans="1:11" x14ac:dyDescent="0.2">
      <c r="A24" s="12">
        <v>10</v>
      </c>
      <c r="B24" s="13" t="s">
        <v>12</v>
      </c>
      <c r="C24" s="187">
        <v>4</v>
      </c>
      <c r="D24" s="187">
        <v>4</v>
      </c>
      <c r="E24" s="187">
        <v>1</v>
      </c>
      <c r="F24" s="187">
        <v>1</v>
      </c>
      <c r="G24" s="187">
        <v>324</v>
      </c>
      <c r="J24" s="55"/>
      <c r="K24" s="56"/>
    </row>
    <row r="25" spans="1:11" x14ac:dyDescent="0.2">
      <c r="A25" s="12">
        <v>11</v>
      </c>
      <c r="B25" s="13" t="s">
        <v>13</v>
      </c>
      <c r="C25" s="187">
        <v>3</v>
      </c>
      <c r="D25" s="187">
        <v>0</v>
      </c>
      <c r="E25" s="187">
        <v>1.3333333333333333</v>
      </c>
      <c r="F25" s="187">
        <v>3.3333333333333335</v>
      </c>
      <c r="G25" s="187">
        <v>237</v>
      </c>
      <c r="J25" s="55"/>
      <c r="K25" s="56"/>
    </row>
    <row r="26" spans="1:11" x14ac:dyDescent="0.2">
      <c r="A26" s="12">
        <v>12</v>
      </c>
      <c r="B26" s="13" t="s">
        <v>14</v>
      </c>
      <c r="C26" s="187">
        <v>5</v>
      </c>
      <c r="D26" s="187">
        <v>5</v>
      </c>
      <c r="E26" s="187">
        <v>4.2</v>
      </c>
      <c r="F26" s="187">
        <v>0.8</v>
      </c>
      <c r="G26" s="187">
        <v>788</v>
      </c>
      <c r="J26" s="55" t="s">
        <v>83</v>
      </c>
      <c r="K26" s="56"/>
    </row>
    <row r="27" spans="1:11" x14ac:dyDescent="0.2">
      <c r="A27" s="12">
        <v>13</v>
      </c>
      <c r="B27" s="13" t="s">
        <v>15</v>
      </c>
      <c r="C27" s="187">
        <v>3</v>
      </c>
      <c r="D27" s="187">
        <v>3</v>
      </c>
      <c r="E27" s="187">
        <v>1.3333333333333333</v>
      </c>
      <c r="F27" s="187">
        <v>0</v>
      </c>
      <c r="G27" s="187">
        <v>202</v>
      </c>
      <c r="J27" s="55"/>
      <c r="K27" s="56"/>
    </row>
    <row r="28" spans="1:11" x14ac:dyDescent="0.2">
      <c r="A28" s="12">
        <v>14</v>
      </c>
      <c r="B28" s="13" t="s">
        <v>16</v>
      </c>
      <c r="C28" s="187">
        <v>2</v>
      </c>
      <c r="D28" s="187">
        <v>0</v>
      </c>
      <c r="E28" s="187">
        <v>0.625</v>
      </c>
      <c r="F28" s="187">
        <v>0</v>
      </c>
      <c r="G28" s="187">
        <v>200</v>
      </c>
      <c r="J28" s="55"/>
      <c r="K28" s="56"/>
    </row>
    <row r="29" spans="1:11" ht="12.75" thickBot="1" x14ac:dyDescent="0.25">
      <c r="A29" s="14">
        <v>15</v>
      </c>
      <c r="B29" s="15" t="s">
        <v>17</v>
      </c>
      <c r="C29" s="187">
        <v>3</v>
      </c>
      <c r="D29" s="187">
        <v>2</v>
      </c>
      <c r="E29" s="187">
        <v>4</v>
      </c>
      <c r="F29" s="187">
        <v>0.33333333333333331</v>
      </c>
      <c r="G29" s="187">
        <v>644</v>
      </c>
      <c r="J29" s="55"/>
      <c r="K29" s="56"/>
    </row>
    <row r="30" spans="1:11" s="17" customFormat="1" x14ac:dyDescent="0.2">
      <c r="A30" s="70"/>
      <c r="B30" s="71" t="s">
        <v>204</v>
      </c>
      <c r="C30" s="53">
        <f>SUM(C15:C29)</f>
        <v>42</v>
      </c>
      <c r="D30" s="53">
        <f>SUM(D15:D29)</f>
        <v>24</v>
      </c>
      <c r="E30" s="53">
        <f>SUM(E15:E29)</f>
        <v>40.741666666666674</v>
      </c>
      <c r="F30" s="53">
        <f>SUM(F15:F29)</f>
        <v>38.633333333333333</v>
      </c>
      <c r="G30" s="54">
        <f>SUM(G15:G29)</f>
        <v>6525</v>
      </c>
      <c r="J30" s="65"/>
      <c r="K30" s="66"/>
    </row>
    <row r="31" spans="1:11" s="184" customFormat="1" x14ac:dyDescent="0.2">
      <c r="A31" s="240"/>
      <c r="B31" s="241" t="s">
        <v>170</v>
      </c>
      <c r="C31" s="242">
        <v>51</v>
      </c>
      <c r="D31" s="242">
        <v>21</v>
      </c>
      <c r="E31" s="242">
        <v>36.238095238095241</v>
      </c>
      <c r="F31" s="242">
        <v>25.411904761904758</v>
      </c>
      <c r="G31" s="243">
        <v>13978</v>
      </c>
      <c r="J31" s="55"/>
      <c r="K31" s="56"/>
    </row>
    <row r="32" spans="1:11" s="184" customFormat="1" x14ac:dyDescent="0.2">
      <c r="A32" s="240"/>
      <c r="B32" s="241" t="s">
        <v>85</v>
      </c>
      <c r="C32" s="242">
        <v>49</v>
      </c>
      <c r="D32" s="242">
        <v>19</v>
      </c>
      <c r="E32" s="242">
        <v>39.450000000000003</v>
      </c>
      <c r="F32" s="242">
        <v>23.4</v>
      </c>
      <c r="G32" s="243">
        <v>4829</v>
      </c>
      <c r="J32" s="55"/>
      <c r="K32" s="56"/>
    </row>
    <row r="33" spans="1:11" s="17" customFormat="1" x14ac:dyDescent="0.2">
      <c r="A33" s="76"/>
      <c r="B33" s="77" t="s">
        <v>82</v>
      </c>
      <c r="C33" s="58">
        <v>53</v>
      </c>
      <c r="D33" s="58">
        <v>12</v>
      </c>
      <c r="E33" s="58">
        <v>36.135897435897434</v>
      </c>
      <c r="F33" s="58">
        <v>41.682051282051283</v>
      </c>
      <c r="G33" s="59">
        <v>4143</v>
      </c>
      <c r="J33" s="65"/>
      <c r="K33" s="66"/>
    </row>
    <row r="34" spans="1:11" s="17" customFormat="1" ht="12.75" thickBot="1" x14ac:dyDescent="0.25">
      <c r="A34" s="78"/>
      <c r="B34" s="79" t="s">
        <v>71</v>
      </c>
      <c r="C34" s="60">
        <v>48</v>
      </c>
      <c r="D34" s="60">
        <v>14</v>
      </c>
      <c r="E34" s="60">
        <v>34.297619047619051</v>
      </c>
      <c r="F34" s="60">
        <v>50.964285714285715</v>
      </c>
      <c r="G34" s="61">
        <v>3539</v>
      </c>
      <c r="J34" s="65"/>
      <c r="K34" s="66"/>
    </row>
    <row r="37" spans="1:11" s="5" customFormat="1" ht="12.75" thickBot="1" x14ac:dyDescent="0.25">
      <c r="A37" s="44" t="s">
        <v>129</v>
      </c>
    </row>
    <row r="38" spans="1:11" s="5" customFormat="1" ht="36.75" thickBot="1" x14ac:dyDescent="0.25">
      <c r="A38" s="6" t="s">
        <v>1</v>
      </c>
      <c r="B38" s="7" t="s">
        <v>2</v>
      </c>
      <c r="C38" s="8" t="s">
        <v>123</v>
      </c>
      <c r="D38" s="8" t="s">
        <v>124</v>
      </c>
      <c r="E38" s="8" t="s">
        <v>125</v>
      </c>
      <c r="F38" s="8" t="s">
        <v>126</v>
      </c>
      <c r="G38" s="9" t="s">
        <v>127</v>
      </c>
    </row>
    <row r="39" spans="1:11" x14ac:dyDescent="0.2">
      <c r="A39" s="10">
        <v>1</v>
      </c>
      <c r="B39" s="11" t="s">
        <v>3</v>
      </c>
      <c r="C39" s="52">
        <v>2</v>
      </c>
      <c r="D39" s="53">
        <v>1</v>
      </c>
      <c r="E39" s="53">
        <v>4.5</v>
      </c>
      <c r="F39" s="53">
        <v>8.5</v>
      </c>
      <c r="G39" s="54">
        <v>145</v>
      </c>
    </row>
    <row r="40" spans="1:11" x14ac:dyDescent="0.2">
      <c r="A40" s="12">
        <v>2</v>
      </c>
      <c r="B40" s="13" t="s">
        <v>4</v>
      </c>
      <c r="C40" s="584">
        <v>1</v>
      </c>
      <c r="D40" s="242">
        <v>1</v>
      </c>
      <c r="E40" s="242">
        <v>7</v>
      </c>
      <c r="F40" s="242">
        <v>3</v>
      </c>
      <c r="G40" s="243">
        <v>750</v>
      </c>
    </row>
    <row r="41" spans="1:11" x14ac:dyDescent="0.2">
      <c r="A41" s="12">
        <v>3</v>
      </c>
      <c r="B41" s="13" t="s">
        <v>5</v>
      </c>
      <c r="C41" s="584">
        <v>5</v>
      </c>
      <c r="D41" s="242">
        <v>3</v>
      </c>
      <c r="E41" s="242">
        <v>1.4</v>
      </c>
      <c r="F41" s="242">
        <v>5.2</v>
      </c>
      <c r="G41" s="243">
        <v>565</v>
      </c>
    </row>
    <row r="42" spans="1:11" x14ac:dyDescent="0.2">
      <c r="A42" s="12">
        <v>4</v>
      </c>
      <c r="B42" s="13" t="s">
        <v>6</v>
      </c>
      <c r="C42" s="584">
        <v>2</v>
      </c>
      <c r="D42" s="242">
        <v>0</v>
      </c>
      <c r="E42" s="242">
        <v>1.5</v>
      </c>
      <c r="F42" s="242">
        <v>0</v>
      </c>
      <c r="G42" s="243">
        <v>81</v>
      </c>
    </row>
    <row r="43" spans="1:11" x14ac:dyDescent="0.2">
      <c r="A43" s="12">
        <v>5</v>
      </c>
      <c r="B43" s="13" t="s">
        <v>7</v>
      </c>
      <c r="C43" s="584">
        <v>4</v>
      </c>
      <c r="D43" s="242">
        <v>3</v>
      </c>
      <c r="E43" s="242">
        <v>2.75</v>
      </c>
      <c r="F43" s="242">
        <v>0</v>
      </c>
      <c r="G43" s="243">
        <v>1774</v>
      </c>
    </row>
    <row r="44" spans="1:11" x14ac:dyDescent="0.2">
      <c r="A44" s="12">
        <v>6</v>
      </c>
      <c r="B44" s="13" t="s">
        <v>8</v>
      </c>
      <c r="C44" s="584">
        <v>3</v>
      </c>
      <c r="D44" s="242">
        <v>2</v>
      </c>
      <c r="E44" s="242">
        <v>7.666666666666667</v>
      </c>
      <c r="F44" s="242">
        <v>7.333333333333333</v>
      </c>
      <c r="G44" s="243">
        <v>57</v>
      </c>
    </row>
    <row r="45" spans="1:11" x14ac:dyDescent="0.2">
      <c r="A45" s="12">
        <v>7</v>
      </c>
      <c r="B45" s="13" t="s">
        <v>9</v>
      </c>
      <c r="C45" s="584">
        <v>0</v>
      </c>
      <c r="D45" s="242">
        <v>0</v>
      </c>
      <c r="E45" s="242">
        <v>0</v>
      </c>
      <c r="F45" s="242">
        <v>0</v>
      </c>
      <c r="G45" s="243">
        <v>0</v>
      </c>
    </row>
    <row r="46" spans="1:11" x14ac:dyDescent="0.2">
      <c r="A46" s="12">
        <v>8</v>
      </c>
      <c r="B46" s="13" t="s">
        <v>10</v>
      </c>
      <c r="C46" s="584">
        <v>3</v>
      </c>
      <c r="D46" s="242">
        <v>1</v>
      </c>
      <c r="E46" s="242">
        <v>3.3333333333333335</v>
      </c>
      <c r="F46" s="242">
        <v>7.333333333333333</v>
      </c>
      <c r="G46" s="243">
        <v>750</v>
      </c>
    </row>
    <row r="47" spans="1:11" x14ac:dyDescent="0.2">
      <c r="A47" s="12">
        <v>9</v>
      </c>
      <c r="B47" s="13" t="s">
        <v>11</v>
      </c>
      <c r="C47" s="584">
        <v>6</v>
      </c>
      <c r="D47" s="242">
        <v>2</v>
      </c>
      <c r="E47" s="242">
        <v>4.333333333333333</v>
      </c>
      <c r="F47" s="242">
        <v>9.5</v>
      </c>
      <c r="G47" s="243">
        <v>1559</v>
      </c>
    </row>
    <row r="48" spans="1:11" x14ac:dyDescent="0.2">
      <c r="A48" s="12">
        <v>10</v>
      </c>
      <c r="B48" s="13" t="s">
        <v>12</v>
      </c>
      <c r="C48" s="584">
        <v>4</v>
      </c>
      <c r="D48" s="242">
        <v>4</v>
      </c>
      <c r="E48" s="242">
        <v>1.25</v>
      </c>
      <c r="F48" s="242">
        <v>11</v>
      </c>
      <c r="G48" s="243">
        <v>254</v>
      </c>
    </row>
    <row r="49" spans="1:9" x14ac:dyDescent="0.2">
      <c r="A49" s="12">
        <v>11</v>
      </c>
      <c r="B49" s="13" t="s">
        <v>13</v>
      </c>
      <c r="C49" s="584">
        <v>3</v>
      </c>
      <c r="D49" s="242">
        <v>0</v>
      </c>
      <c r="E49" s="242">
        <v>1.6666666666666667</v>
      </c>
      <c r="F49" s="242">
        <v>1.6666666666666667</v>
      </c>
      <c r="G49" s="243">
        <v>283</v>
      </c>
      <c r="I49" s="1" t="s">
        <v>83</v>
      </c>
    </row>
    <row r="50" spans="1:9" x14ac:dyDescent="0.2">
      <c r="A50" s="12">
        <v>12</v>
      </c>
      <c r="B50" s="13" t="s">
        <v>14</v>
      </c>
      <c r="C50" s="584">
        <v>5</v>
      </c>
      <c r="D50" s="242">
        <v>4</v>
      </c>
      <c r="E50" s="242">
        <v>5.4</v>
      </c>
      <c r="F50" s="242">
        <v>4.2</v>
      </c>
      <c r="G50" s="243">
        <v>964</v>
      </c>
    </row>
    <row r="51" spans="1:9" x14ac:dyDescent="0.2">
      <c r="A51" s="12">
        <v>13</v>
      </c>
      <c r="B51" s="13" t="s">
        <v>15</v>
      </c>
      <c r="C51" s="584">
        <v>5</v>
      </c>
      <c r="D51" s="242">
        <v>5</v>
      </c>
      <c r="E51" s="242">
        <v>2</v>
      </c>
      <c r="F51" s="242">
        <v>1.6</v>
      </c>
      <c r="G51" s="243">
        <v>164</v>
      </c>
    </row>
    <row r="52" spans="1:9" x14ac:dyDescent="0.2">
      <c r="A52" s="12">
        <v>14</v>
      </c>
      <c r="B52" s="13" t="s">
        <v>16</v>
      </c>
      <c r="C52" s="584">
        <v>1</v>
      </c>
      <c r="D52" s="242">
        <v>0</v>
      </c>
      <c r="E52" s="242">
        <v>4</v>
      </c>
      <c r="F52" s="242">
        <v>30</v>
      </c>
      <c r="G52" s="243">
        <v>140</v>
      </c>
    </row>
    <row r="53" spans="1:9" ht="12.75" thickBot="1" x14ac:dyDescent="0.25">
      <c r="A53" s="14">
        <v>15</v>
      </c>
      <c r="B53" s="15" t="s">
        <v>17</v>
      </c>
      <c r="C53" s="585">
        <v>4</v>
      </c>
      <c r="D53" s="586">
        <v>4</v>
      </c>
      <c r="E53" s="586">
        <v>2.5</v>
      </c>
      <c r="F53" s="586">
        <v>2.5</v>
      </c>
      <c r="G53" s="587">
        <v>547</v>
      </c>
    </row>
    <row r="54" spans="1:9" s="17" customFormat="1" ht="12.75" thickBot="1" x14ac:dyDescent="0.25">
      <c r="A54" s="16"/>
      <c r="B54" s="71" t="s">
        <v>204</v>
      </c>
      <c r="C54" s="53">
        <f>SUM(C39:C53)</f>
        <v>48</v>
      </c>
      <c r="D54" s="53">
        <f>SUM(D39:D53)</f>
        <v>30</v>
      </c>
      <c r="E54" s="53">
        <f>SUM(E39:E53)</f>
        <v>49.3</v>
      </c>
      <c r="F54" s="53">
        <f>SUM(F39:F53)</f>
        <v>91.833333333333329</v>
      </c>
      <c r="G54" s="54">
        <f>SUM(G39:G53)</f>
        <v>8033</v>
      </c>
    </row>
    <row r="55" spans="1:9" s="184" customFormat="1" ht="12.75" thickBot="1" x14ac:dyDescent="0.25">
      <c r="A55" s="188"/>
      <c r="B55" s="241" t="s">
        <v>170</v>
      </c>
      <c r="C55" s="242">
        <v>43</v>
      </c>
      <c r="D55" s="242">
        <v>28</v>
      </c>
      <c r="E55" s="242">
        <v>56.973809523809528</v>
      </c>
      <c r="F55" s="242">
        <v>120.01904761904763</v>
      </c>
      <c r="G55" s="243">
        <v>14825</v>
      </c>
    </row>
    <row r="56" spans="1:9" s="184" customFormat="1" ht="12.75" thickBot="1" x14ac:dyDescent="0.25">
      <c r="A56" s="188"/>
      <c r="B56" s="241" t="s">
        <v>85</v>
      </c>
      <c r="C56" s="242">
        <v>45</v>
      </c>
      <c r="D56" s="242">
        <v>30</v>
      </c>
      <c r="E56" s="242">
        <v>63.416666666666671</v>
      </c>
      <c r="F56" s="242">
        <v>153.48333333333335</v>
      </c>
      <c r="G56" s="243">
        <v>5290</v>
      </c>
    </row>
    <row r="57" spans="1:9" s="17" customFormat="1" ht="12.75" thickBot="1" x14ac:dyDescent="0.25">
      <c r="A57" s="16"/>
      <c r="B57" s="77" t="s">
        <v>82</v>
      </c>
      <c r="C57" s="58">
        <v>44</v>
      </c>
      <c r="D57" s="58">
        <v>26</v>
      </c>
      <c r="E57" s="58">
        <v>52.628571428571433</v>
      </c>
      <c r="F57" s="58">
        <v>165.13095238095241</v>
      </c>
      <c r="G57" s="59">
        <v>5730</v>
      </c>
    </row>
    <row r="58" spans="1:9" s="17" customFormat="1" ht="12.75" thickBot="1" x14ac:dyDescent="0.25">
      <c r="A58" s="16"/>
      <c r="B58" s="79" t="s">
        <v>71</v>
      </c>
      <c r="C58" s="60">
        <v>41</v>
      </c>
      <c r="D58" s="60">
        <v>27</v>
      </c>
      <c r="E58" s="60">
        <v>50.300000000000011</v>
      </c>
      <c r="F58" s="60">
        <v>174.54999999999998</v>
      </c>
      <c r="G58" s="61">
        <v>5249</v>
      </c>
    </row>
    <row r="59" spans="1:9" s="17" customFormat="1" ht="12.75" thickBot="1" x14ac:dyDescent="0.25">
      <c r="A59" s="16"/>
      <c r="B59" s="80" t="s">
        <v>18</v>
      </c>
      <c r="C59" s="62">
        <v>41</v>
      </c>
      <c r="D59" s="63">
        <v>24</v>
      </c>
      <c r="E59" s="63">
        <v>48.516666666666666</v>
      </c>
      <c r="F59" s="63">
        <v>122</v>
      </c>
      <c r="G59" s="64">
        <v>6126</v>
      </c>
    </row>
    <row r="60" spans="1:9" s="17" customFormat="1" ht="12.75" thickBot="1" x14ac:dyDescent="0.25">
      <c r="A60" s="16"/>
      <c r="B60" s="81" t="s">
        <v>94</v>
      </c>
      <c r="C60" s="67">
        <v>46</v>
      </c>
      <c r="D60" s="68">
        <v>26</v>
      </c>
      <c r="E60" s="68">
        <v>44.866666666666667</v>
      </c>
      <c r="F60" s="68">
        <v>115.77222222222221</v>
      </c>
      <c r="G60" s="69">
        <v>5220</v>
      </c>
    </row>
    <row r="61" spans="1:9" s="17" customFormat="1" ht="12.75" thickBot="1" x14ac:dyDescent="0.25">
      <c r="A61" s="16"/>
      <c r="B61" s="81" t="s">
        <v>95</v>
      </c>
      <c r="C61" s="67">
        <v>41</v>
      </c>
      <c r="D61" s="68">
        <v>22</v>
      </c>
      <c r="E61" s="68">
        <v>57.85</v>
      </c>
      <c r="F61" s="68">
        <v>243.8</v>
      </c>
      <c r="G61" s="69">
        <v>4868</v>
      </c>
    </row>
    <row r="62" spans="1:9" s="17" customFormat="1" ht="12.75" thickBot="1" x14ac:dyDescent="0.25">
      <c r="A62" s="16"/>
      <c r="B62" s="81" t="s">
        <v>96</v>
      </c>
      <c r="C62" s="67">
        <v>32</v>
      </c>
      <c r="D62" s="68">
        <v>25</v>
      </c>
      <c r="E62" s="68">
        <v>48.06666666666667</v>
      </c>
      <c r="F62" s="68">
        <v>114.8</v>
      </c>
      <c r="G62" s="69">
        <v>4191</v>
      </c>
    </row>
    <row r="63" spans="1:9" s="17" customFormat="1" ht="12.75" thickBot="1" x14ac:dyDescent="0.25">
      <c r="A63" s="16"/>
      <c r="B63" s="81" t="s">
        <v>97</v>
      </c>
      <c r="C63" s="67">
        <v>35</v>
      </c>
      <c r="D63" s="68">
        <v>22</v>
      </c>
      <c r="E63" s="68">
        <v>60.266666666666673</v>
      </c>
      <c r="F63" s="68">
        <v>256.01666666666665</v>
      </c>
      <c r="G63" s="69">
        <v>4490</v>
      </c>
    </row>
    <row r="64" spans="1:9" s="17" customFormat="1" ht="12.75" thickBot="1" x14ac:dyDescent="0.25">
      <c r="A64" s="16"/>
      <c r="B64" s="81" t="s">
        <v>98</v>
      </c>
      <c r="C64" s="67">
        <v>51</v>
      </c>
      <c r="D64" s="68">
        <v>23</v>
      </c>
      <c r="E64" s="68">
        <v>48.541666666666671</v>
      </c>
      <c r="F64" s="68">
        <v>268.5</v>
      </c>
      <c r="G64" s="69">
        <v>5355</v>
      </c>
    </row>
    <row r="65" spans="1:7" s="17" customFormat="1" ht="12.75" thickBot="1" x14ac:dyDescent="0.25">
      <c r="A65" s="16"/>
      <c r="B65" s="81" t="s">
        <v>128</v>
      </c>
      <c r="C65" s="67">
        <v>51</v>
      </c>
      <c r="D65" s="68">
        <v>31</v>
      </c>
      <c r="E65" s="68">
        <v>54.938888888888897</v>
      </c>
      <c r="F65" s="68">
        <v>109.43333333333334</v>
      </c>
      <c r="G65" s="69">
        <v>6115</v>
      </c>
    </row>
    <row r="69" spans="1:7" s="5" customFormat="1" ht="12.75" thickBot="1" x14ac:dyDescent="0.25">
      <c r="A69" s="44" t="s">
        <v>130</v>
      </c>
    </row>
    <row r="70" spans="1:7" s="5" customFormat="1" ht="36.75" thickBot="1" x14ac:dyDescent="0.25">
      <c r="A70" s="6" t="s">
        <v>1</v>
      </c>
      <c r="B70" s="7" t="s">
        <v>2</v>
      </c>
      <c r="C70" s="8" t="s">
        <v>123</v>
      </c>
      <c r="D70" s="8" t="s">
        <v>124</v>
      </c>
      <c r="E70" s="8" t="s">
        <v>125</v>
      </c>
      <c r="F70" s="8" t="s">
        <v>126</v>
      </c>
      <c r="G70" s="9" t="s">
        <v>127</v>
      </c>
    </row>
    <row r="71" spans="1:7" x14ac:dyDescent="0.2">
      <c r="A71" s="10">
        <v>1</v>
      </c>
      <c r="B71" s="11" t="s">
        <v>3</v>
      </c>
      <c r="C71" s="52">
        <v>1</v>
      </c>
      <c r="D71" s="53">
        <v>1</v>
      </c>
      <c r="E71" s="53">
        <v>7</v>
      </c>
      <c r="F71" s="53">
        <v>98</v>
      </c>
      <c r="G71" s="54">
        <v>280</v>
      </c>
    </row>
    <row r="72" spans="1:7" x14ac:dyDescent="0.2">
      <c r="A72" s="12">
        <v>2</v>
      </c>
      <c r="B72" s="13" t="s">
        <v>4</v>
      </c>
      <c r="C72" s="584">
        <v>2</v>
      </c>
      <c r="D72" s="242">
        <v>2</v>
      </c>
      <c r="E72" s="242">
        <v>3</v>
      </c>
      <c r="F72" s="242">
        <v>3</v>
      </c>
      <c r="G72" s="243">
        <v>1130</v>
      </c>
    </row>
    <row r="73" spans="1:7" x14ac:dyDescent="0.2">
      <c r="A73" s="12">
        <v>3</v>
      </c>
      <c r="B73" s="13" t="s">
        <v>5</v>
      </c>
      <c r="C73" s="584">
        <v>2</v>
      </c>
      <c r="D73" s="242">
        <v>2</v>
      </c>
      <c r="E73" s="242">
        <v>1.5</v>
      </c>
      <c r="F73" s="242">
        <v>2</v>
      </c>
      <c r="G73" s="243">
        <v>76</v>
      </c>
    </row>
    <row r="74" spans="1:7" x14ac:dyDescent="0.2">
      <c r="A74" s="12">
        <v>4</v>
      </c>
      <c r="B74" s="13" t="s">
        <v>6</v>
      </c>
      <c r="C74" s="584">
        <v>0</v>
      </c>
      <c r="D74" s="242">
        <v>0</v>
      </c>
      <c r="E74" s="242">
        <v>0</v>
      </c>
      <c r="F74" s="242">
        <v>0</v>
      </c>
      <c r="G74" s="243">
        <v>0</v>
      </c>
    </row>
    <row r="75" spans="1:7" x14ac:dyDescent="0.2">
      <c r="A75" s="12">
        <v>5</v>
      </c>
      <c r="B75" s="13" t="s">
        <v>7</v>
      </c>
      <c r="C75" s="584">
        <v>0</v>
      </c>
      <c r="D75" s="242">
        <v>0</v>
      </c>
      <c r="E75" s="242">
        <v>0</v>
      </c>
      <c r="F75" s="242">
        <v>0</v>
      </c>
      <c r="G75" s="243">
        <v>0</v>
      </c>
    </row>
    <row r="76" spans="1:7" x14ac:dyDescent="0.2">
      <c r="A76" s="12">
        <v>6</v>
      </c>
      <c r="B76" s="13" t="s">
        <v>8</v>
      </c>
      <c r="C76" s="584">
        <v>0</v>
      </c>
      <c r="D76" s="242">
        <v>0</v>
      </c>
      <c r="E76" s="242">
        <v>0</v>
      </c>
      <c r="F76" s="242">
        <v>0</v>
      </c>
      <c r="G76" s="243">
        <v>0</v>
      </c>
    </row>
    <row r="77" spans="1:7" x14ac:dyDescent="0.2">
      <c r="A77" s="12">
        <v>7</v>
      </c>
      <c r="B77" s="13" t="s">
        <v>9</v>
      </c>
      <c r="C77" s="584">
        <v>0</v>
      </c>
      <c r="D77" s="242">
        <v>0</v>
      </c>
      <c r="E77" s="242">
        <v>0</v>
      </c>
      <c r="F77" s="242">
        <v>0</v>
      </c>
      <c r="G77" s="243">
        <v>0</v>
      </c>
    </row>
    <row r="78" spans="1:7" x14ac:dyDescent="0.2">
      <c r="A78" s="12">
        <v>8</v>
      </c>
      <c r="B78" s="13" t="s">
        <v>10</v>
      </c>
      <c r="C78" s="584">
        <v>0</v>
      </c>
      <c r="D78" s="242">
        <v>0</v>
      </c>
      <c r="E78" s="242">
        <v>0</v>
      </c>
      <c r="F78" s="242">
        <v>0</v>
      </c>
      <c r="G78" s="243">
        <v>0</v>
      </c>
    </row>
    <row r="79" spans="1:7" x14ac:dyDescent="0.2">
      <c r="A79" s="12">
        <v>9</v>
      </c>
      <c r="B79" s="13" t="s">
        <v>11</v>
      </c>
      <c r="C79" s="584">
        <v>0</v>
      </c>
      <c r="D79" s="242">
        <v>0</v>
      </c>
      <c r="E79" s="242">
        <v>0</v>
      </c>
      <c r="F79" s="242">
        <v>0</v>
      </c>
      <c r="G79" s="243">
        <v>0</v>
      </c>
    </row>
    <row r="80" spans="1:7" x14ac:dyDescent="0.2">
      <c r="A80" s="12">
        <v>10</v>
      </c>
      <c r="B80" s="13" t="s">
        <v>12</v>
      </c>
      <c r="C80" s="584">
        <v>1</v>
      </c>
      <c r="D80" s="242">
        <v>1</v>
      </c>
      <c r="E80" s="242">
        <v>1</v>
      </c>
      <c r="F80" s="242">
        <v>40</v>
      </c>
      <c r="G80" s="243">
        <v>36</v>
      </c>
    </row>
    <row r="81" spans="1:7" x14ac:dyDescent="0.2">
      <c r="A81" s="12">
        <v>11</v>
      </c>
      <c r="B81" s="13" t="s">
        <v>13</v>
      </c>
      <c r="C81" s="584">
        <v>2</v>
      </c>
      <c r="D81" s="242">
        <v>2</v>
      </c>
      <c r="E81" s="242">
        <v>4.5</v>
      </c>
      <c r="F81" s="242">
        <v>109</v>
      </c>
      <c r="G81" s="243">
        <v>853</v>
      </c>
    </row>
    <row r="82" spans="1:7" x14ac:dyDescent="0.2">
      <c r="A82" s="12">
        <v>12</v>
      </c>
      <c r="B82" s="13" t="s">
        <v>14</v>
      </c>
      <c r="C82" s="584">
        <v>3</v>
      </c>
      <c r="D82" s="242">
        <v>0</v>
      </c>
      <c r="E82" s="242">
        <v>5.333333333333333</v>
      </c>
      <c r="F82" s="242">
        <v>12</v>
      </c>
      <c r="G82" s="243">
        <v>82</v>
      </c>
    </row>
    <row r="83" spans="1:7" x14ac:dyDescent="0.2">
      <c r="A83" s="12">
        <v>13</v>
      </c>
      <c r="B83" s="13" t="s">
        <v>15</v>
      </c>
      <c r="C83" s="584">
        <v>0</v>
      </c>
      <c r="D83" s="242">
        <v>0</v>
      </c>
      <c r="E83" s="242">
        <v>0</v>
      </c>
      <c r="F83" s="242">
        <v>0</v>
      </c>
      <c r="G83" s="243">
        <v>0</v>
      </c>
    </row>
    <row r="84" spans="1:7" x14ac:dyDescent="0.2">
      <c r="A84" s="12">
        <v>14</v>
      </c>
      <c r="B84" s="13" t="s">
        <v>16</v>
      </c>
      <c r="C84" s="584">
        <v>0</v>
      </c>
      <c r="D84" s="242">
        <v>0</v>
      </c>
      <c r="E84" s="242">
        <v>0</v>
      </c>
      <c r="F84" s="242">
        <v>0</v>
      </c>
      <c r="G84" s="243">
        <v>0</v>
      </c>
    </row>
    <row r="85" spans="1:7" ht="12.75" thickBot="1" x14ac:dyDescent="0.25">
      <c r="A85" s="14">
        <v>15</v>
      </c>
      <c r="B85" s="15" t="s">
        <v>17</v>
      </c>
      <c r="C85" s="585">
        <v>1</v>
      </c>
      <c r="D85" s="586">
        <v>0</v>
      </c>
      <c r="E85" s="586">
        <v>2</v>
      </c>
      <c r="F85" s="586">
        <v>0</v>
      </c>
      <c r="G85" s="587">
        <v>54</v>
      </c>
    </row>
    <row r="86" spans="1:7" s="17" customFormat="1" ht="12.75" thickBot="1" x14ac:dyDescent="0.25">
      <c r="A86" s="16"/>
      <c r="B86" s="71" t="s">
        <v>204</v>
      </c>
      <c r="C86" s="53">
        <f>SUM(C71:C85)</f>
        <v>12</v>
      </c>
      <c r="D86" s="53">
        <f>SUM(D71:D85)</f>
        <v>8</v>
      </c>
      <c r="E86" s="53">
        <f>SUM(E71:E85)</f>
        <v>24.333333333333332</v>
      </c>
      <c r="F86" s="53">
        <f>SUM(F71:F85)</f>
        <v>264</v>
      </c>
      <c r="G86" s="54">
        <f>SUM(G71:G85)</f>
        <v>2511</v>
      </c>
    </row>
    <row r="87" spans="1:7" s="184" customFormat="1" ht="12.75" thickBot="1" x14ac:dyDescent="0.25">
      <c r="A87" s="188"/>
      <c r="B87" s="241" t="s">
        <v>170</v>
      </c>
      <c r="C87" s="242">
        <v>11</v>
      </c>
      <c r="D87" s="242">
        <v>4</v>
      </c>
      <c r="E87" s="242">
        <v>14.15</v>
      </c>
      <c r="F87" s="242">
        <v>378.7</v>
      </c>
      <c r="G87" s="243">
        <v>6380</v>
      </c>
    </row>
    <row r="88" spans="1:7" s="184" customFormat="1" ht="12.75" thickBot="1" x14ac:dyDescent="0.25">
      <c r="A88" s="188"/>
      <c r="B88" s="241" t="s">
        <v>85</v>
      </c>
      <c r="C88" s="242">
        <v>8</v>
      </c>
      <c r="D88" s="242">
        <v>4</v>
      </c>
      <c r="E88" s="242">
        <v>19.5</v>
      </c>
      <c r="F88" s="242">
        <v>133.5</v>
      </c>
      <c r="G88" s="243">
        <v>827</v>
      </c>
    </row>
    <row r="89" spans="1:7" s="17" customFormat="1" ht="12.75" thickBot="1" x14ac:dyDescent="0.25">
      <c r="A89" s="16"/>
      <c r="B89" s="77" t="s">
        <v>82</v>
      </c>
      <c r="C89" s="58">
        <v>16</v>
      </c>
      <c r="D89" s="58">
        <v>2</v>
      </c>
      <c r="E89" s="58">
        <v>21.25</v>
      </c>
      <c r="F89" s="58">
        <v>101.5</v>
      </c>
      <c r="G89" s="59">
        <v>1924</v>
      </c>
    </row>
    <row r="90" spans="1:7" s="17" customFormat="1" ht="12.75" thickBot="1" x14ac:dyDescent="0.25">
      <c r="A90" s="16"/>
      <c r="B90" s="79" t="s">
        <v>71</v>
      </c>
      <c r="C90" s="60">
        <v>8</v>
      </c>
      <c r="D90" s="60">
        <v>3</v>
      </c>
      <c r="E90" s="60">
        <v>19</v>
      </c>
      <c r="F90" s="60">
        <v>204.5</v>
      </c>
      <c r="G90" s="61">
        <v>1965</v>
      </c>
    </row>
    <row r="91" spans="1:7" s="17" customFormat="1" ht="12.75" thickBot="1" x14ac:dyDescent="0.25">
      <c r="A91" s="16"/>
      <c r="B91" s="80" t="s">
        <v>18</v>
      </c>
      <c r="C91" s="62">
        <v>12</v>
      </c>
      <c r="D91" s="63">
        <v>4</v>
      </c>
      <c r="E91" s="63">
        <v>30.25</v>
      </c>
      <c r="F91" s="63">
        <v>88.5</v>
      </c>
      <c r="G91" s="64">
        <v>3666</v>
      </c>
    </row>
    <row r="92" spans="1:7" s="17" customFormat="1" ht="12.75" thickBot="1" x14ac:dyDescent="0.25">
      <c r="A92" s="16"/>
      <c r="B92" s="81" t="s">
        <v>94</v>
      </c>
      <c r="C92" s="67">
        <v>17</v>
      </c>
      <c r="D92" s="68">
        <v>4</v>
      </c>
      <c r="E92" s="68">
        <v>24.708333333333332</v>
      </c>
      <c r="F92" s="68">
        <v>165.83333333333334</v>
      </c>
      <c r="G92" s="69">
        <v>2742</v>
      </c>
    </row>
    <row r="93" spans="1:7" s="17" customFormat="1" ht="12.75" thickBot="1" x14ac:dyDescent="0.25">
      <c r="A93" s="16"/>
      <c r="B93" s="81" t="s">
        <v>95</v>
      </c>
      <c r="C93" s="67">
        <v>15</v>
      </c>
      <c r="D93" s="68">
        <v>5</v>
      </c>
      <c r="E93" s="68">
        <v>43.5</v>
      </c>
      <c r="F93" s="68">
        <v>116</v>
      </c>
      <c r="G93" s="69">
        <v>2801</v>
      </c>
    </row>
    <row r="94" spans="1:7" s="17" customFormat="1" ht="12.75" thickBot="1" x14ac:dyDescent="0.25">
      <c r="A94" s="16"/>
      <c r="B94" s="81" t="s">
        <v>96</v>
      </c>
      <c r="C94" s="67">
        <v>12</v>
      </c>
      <c r="D94" s="68">
        <v>9</v>
      </c>
      <c r="E94" s="68">
        <v>24.5</v>
      </c>
      <c r="F94" s="68">
        <v>160.125</v>
      </c>
      <c r="G94" s="69">
        <v>1446</v>
      </c>
    </row>
    <row r="95" spans="1:7" s="17" customFormat="1" ht="12.75" thickBot="1" x14ac:dyDescent="0.25">
      <c r="A95" s="16"/>
      <c r="B95" s="81" t="s">
        <v>97</v>
      </c>
      <c r="C95" s="67">
        <v>9</v>
      </c>
      <c r="D95" s="68">
        <v>2</v>
      </c>
      <c r="E95" s="68">
        <v>17</v>
      </c>
      <c r="F95" s="68">
        <v>35</v>
      </c>
      <c r="G95" s="69">
        <v>597</v>
      </c>
    </row>
    <row r="96" spans="1:7" ht="12.75" thickBot="1" x14ac:dyDescent="0.25">
      <c r="B96" s="81"/>
      <c r="C96" s="67"/>
      <c r="D96" s="68"/>
      <c r="E96" s="68"/>
      <c r="F96" s="68"/>
      <c r="G96" s="69"/>
    </row>
    <row r="97" spans="1:7" ht="12.75" thickBot="1" x14ac:dyDescent="0.25">
      <c r="B97" s="81"/>
      <c r="C97" s="67"/>
      <c r="D97" s="68"/>
      <c r="E97" s="68"/>
      <c r="F97" s="68"/>
      <c r="G97" s="69"/>
    </row>
    <row r="99" spans="1:7" s="5" customFormat="1" ht="12.75" thickBot="1" x14ac:dyDescent="0.25">
      <c r="A99" s="44" t="s">
        <v>131</v>
      </c>
    </row>
    <row r="100" spans="1:7" s="5" customFormat="1" ht="36.75" thickBot="1" x14ac:dyDescent="0.25">
      <c r="A100" s="6" t="s">
        <v>1</v>
      </c>
      <c r="B100" s="7" t="s">
        <v>2</v>
      </c>
      <c r="C100" s="8" t="s">
        <v>123</v>
      </c>
      <c r="D100" s="8" t="s">
        <v>124</v>
      </c>
      <c r="E100" s="8" t="s">
        <v>125</v>
      </c>
      <c r="F100" s="8" t="s">
        <v>126</v>
      </c>
      <c r="G100" s="9" t="s">
        <v>127</v>
      </c>
    </row>
    <row r="101" spans="1:7" x14ac:dyDescent="0.2">
      <c r="A101" s="10">
        <v>1</v>
      </c>
      <c r="B101" s="11" t="s">
        <v>3</v>
      </c>
      <c r="C101" s="52">
        <v>1</v>
      </c>
      <c r="D101" s="53">
        <v>1</v>
      </c>
      <c r="E101" s="53">
        <v>34</v>
      </c>
      <c r="F101" s="53">
        <v>51</v>
      </c>
      <c r="G101" s="54">
        <v>1255</v>
      </c>
    </row>
    <row r="102" spans="1:7" x14ac:dyDescent="0.2">
      <c r="A102" s="12">
        <v>2</v>
      </c>
      <c r="B102" s="13" t="s">
        <v>4</v>
      </c>
      <c r="C102" s="584">
        <v>1</v>
      </c>
      <c r="D102" s="242">
        <v>0</v>
      </c>
      <c r="E102" s="242">
        <v>4</v>
      </c>
      <c r="F102" s="242">
        <v>0</v>
      </c>
      <c r="G102" s="243">
        <v>130</v>
      </c>
    </row>
    <row r="103" spans="1:7" x14ac:dyDescent="0.2">
      <c r="A103" s="12">
        <v>3</v>
      </c>
      <c r="B103" s="13" t="s">
        <v>5</v>
      </c>
      <c r="C103" s="584">
        <v>2</v>
      </c>
      <c r="D103" s="242">
        <v>0</v>
      </c>
      <c r="E103" s="242">
        <v>2.5</v>
      </c>
      <c r="F103" s="242">
        <v>10</v>
      </c>
      <c r="G103" s="243">
        <v>90</v>
      </c>
    </row>
    <row r="104" spans="1:7" x14ac:dyDescent="0.2">
      <c r="A104" s="12">
        <v>4</v>
      </c>
      <c r="B104" s="13" t="s">
        <v>6</v>
      </c>
      <c r="C104" s="584">
        <v>1</v>
      </c>
      <c r="D104" s="242">
        <v>0</v>
      </c>
      <c r="E104" s="242">
        <v>3</v>
      </c>
      <c r="F104" s="242">
        <v>0</v>
      </c>
      <c r="G104" s="243">
        <v>20</v>
      </c>
    </row>
    <row r="105" spans="1:7" x14ac:dyDescent="0.2">
      <c r="A105" s="12">
        <v>5</v>
      </c>
      <c r="B105" s="13" t="s">
        <v>7</v>
      </c>
      <c r="C105" s="584">
        <v>0</v>
      </c>
      <c r="D105" s="242">
        <v>0</v>
      </c>
      <c r="E105" s="242">
        <v>0</v>
      </c>
      <c r="F105" s="242">
        <v>0</v>
      </c>
      <c r="G105" s="243">
        <v>598</v>
      </c>
    </row>
    <row r="106" spans="1:7" x14ac:dyDescent="0.2">
      <c r="A106" s="12">
        <v>6</v>
      </c>
      <c r="B106" s="13" t="s">
        <v>8</v>
      </c>
      <c r="C106" s="584">
        <v>1</v>
      </c>
      <c r="D106" s="242">
        <v>0</v>
      </c>
      <c r="E106" s="242">
        <v>4</v>
      </c>
      <c r="F106" s="242">
        <v>0</v>
      </c>
      <c r="G106" s="243">
        <v>26</v>
      </c>
    </row>
    <row r="107" spans="1:7" x14ac:dyDescent="0.2">
      <c r="A107" s="12">
        <v>7</v>
      </c>
      <c r="B107" s="13" t="s">
        <v>9</v>
      </c>
      <c r="C107" s="584">
        <v>0</v>
      </c>
      <c r="D107" s="242">
        <v>0</v>
      </c>
      <c r="E107" s="242">
        <v>0</v>
      </c>
      <c r="F107" s="242">
        <v>0</v>
      </c>
      <c r="G107" s="243">
        <v>0</v>
      </c>
    </row>
    <row r="108" spans="1:7" x14ac:dyDescent="0.2">
      <c r="A108" s="12">
        <v>8</v>
      </c>
      <c r="B108" s="13" t="s">
        <v>10</v>
      </c>
      <c r="C108" s="584">
        <v>4</v>
      </c>
      <c r="D108" s="242">
        <v>1</v>
      </c>
      <c r="E108" s="242">
        <v>2.25</v>
      </c>
      <c r="F108" s="242">
        <v>12.75</v>
      </c>
      <c r="G108" s="243">
        <v>245</v>
      </c>
    </row>
    <row r="109" spans="1:7" x14ac:dyDescent="0.2">
      <c r="A109" s="12">
        <v>9</v>
      </c>
      <c r="B109" s="13" t="s">
        <v>11</v>
      </c>
      <c r="C109" s="584">
        <v>0</v>
      </c>
      <c r="D109" s="242">
        <v>0</v>
      </c>
      <c r="E109" s="242">
        <v>0</v>
      </c>
      <c r="F109" s="242">
        <v>0</v>
      </c>
      <c r="G109" s="243">
        <v>0</v>
      </c>
    </row>
    <row r="110" spans="1:7" x14ac:dyDescent="0.2">
      <c r="A110" s="12">
        <v>10</v>
      </c>
      <c r="B110" s="13" t="s">
        <v>12</v>
      </c>
      <c r="C110" s="584">
        <v>1</v>
      </c>
      <c r="D110" s="242">
        <v>1</v>
      </c>
      <c r="E110" s="242">
        <v>5</v>
      </c>
      <c r="F110" s="242">
        <v>0</v>
      </c>
      <c r="G110" s="243">
        <v>97</v>
      </c>
    </row>
    <row r="111" spans="1:7" x14ac:dyDescent="0.2">
      <c r="A111" s="12">
        <v>11</v>
      </c>
      <c r="B111" s="13" t="s">
        <v>13</v>
      </c>
      <c r="C111" s="584">
        <v>5</v>
      </c>
      <c r="D111" s="242">
        <v>2</v>
      </c>
      <c r="E111" s="242">
        <v>3.6</v>
      </c>
      <c r="F111" s="242">
        <v>24.4</v>
      </c>
      <c r="G111" s="243">
        <v>971</v>
      </c>
    </row>
    <row r="112" spans="1:7" x14ac:dyDescent="0.2">
      <c r="A112" s="12">
        <v>12</v>
      </c>
      <c r="B112" s="13" t="s">
        <v>14</v>
      </c>
      <c r="C112" s="584">
        <v>1</v>
      </c>
      <c r="D112" s="242">
        <v>0</v>
      </c>
      <c r="E112" s="242">
        <v>48</v>
      </c>
      <c r="F112" s="242">
        <v>68</v>
      </c>
      <c r="G112" s="243">
        <v>704</v>
      </c>
    </row>
    <row r="113" spans="1:11" x14ac:dyDescent="0.2">
      <c r="A113" s="12">
        <v>13</v>
      </c>
      <c r="B113" s="13" t="s">
        <v>15</v>
      </c>
      <c r="C113" s="584">
        <v>9</v>
      </c>
      <c r="D113" s="242">
        <v>0</v>
      </c>
      <c r="E113" s="242">
        <v>1.6666666666666667</v>
      </c>
      <c r="F113" s="242">
        <v>0.22222222222222221</v>
      </c>
      <c r="G113" s="243">
        <v>68</v>
      </c>
    </row>
    <row r="114" spans="1:11" ht="12.95" customHeight="1" x14ac:dyDescent="0.2">
      <c r="A114" s="12">
        <v>14</v>
      </c>
      <c r="B114" s="13" t="s">
        <v>16</v>
      </c>
      <c r="C114" s="584">
        <v>5</v>
      </c>
      <c r="D114" s="242">
        <v>0</v>
      </c>
      <c r="E114" s="242">
        <v>1</v>
      </c>
      <c r="F114" s="242">
        <v>0</v>
      </c>
      <c r="G114" s="243">
        <v>52</v>
      </c>
    </row>
    <row r="115" spans="1:11" ht="12.95" customHeight="1" thickBot="1" x14ac:dyDescent="0.25">
      <c r="A115" s="14">
        <v>15</v>
      </c>
      <c r="B115" s="15" t="s">
        <v>17</v>
      </c>
      <c r="C115" s="585">
        <v>1</v>
      </c>
      <c r="D115" s="586">
        <v>1</v>
      </c>
      <c r="E115" s="586">
        <v>3</v>
      </c>
      <c r="F115" s="586">
        <v>0</v>
      </c>
      <c r="G115" s="587">
        <v>552</v>
      </c>
    </row>
    <row r="116" spans="1:11" s="17" customFormat="1" ht="19.5" customHeight="1" thickBot="1" x14ac:dyDescent="0.25">
      <c r="A116" s="16"/>
      <c r="B116" s="71" t="s">
        <v>204</v>
      </c>
      <c r="C116" s="53">
        <f>SUM(C101:C115)</f>
        <v>32</v>
      </c>
      <c r="D116" s="53">
        <f>SUM(D101:D115)</f>
        <v>6</v>
      </c>
      <c r="E116" s="53">
        <f>SUM(E101:E115)</f>
        <v>112.01666666666667</v>
      </c>
      <c r="F116" s="53">
        <f>SUM(F101:F115)</f>
        <v>166.37222222222223</v>
      </c>
      <c r="G116" s="54">
        <f>SUM(G101:G115)</f>
        <v>4808</v>
      </c>
    </row>
    <row r="117" spans="1:11" s="184" customFormat="1" ht="19.5" customHeight="1" thickBot="1" x14ac:dyDescent="0.25">
      <c r="A117" s="188"/>
      <c r="B117" s="241" t="s">
        <v>170</v>
      </c>
      <c r="C117" s="242">
        <v>48</v>
      </c>
      <c r="D117" s="242">
        <v>11</v>
      </c>
      <c r="E117" s="242">
        <v>66.219607843137254</v>
      </c>
      <c r="F117" s="242">
        <v>228.43333333333331</v>
      </c>
      <c r="G117" s="243">
        <v>5827</v>
      </c>
    </row>
    <row r="118" spans="1:11" s="184" customFormat="1" ht="19.5" customHeight="1" thickBot="1" x14ac:dyDescent="0.25">
      <c r="A118" s="188"/>
      <c r="B118" s="241" t="s">
        <v>85</v>
      </c>
      <c r="C118" s="242">
        <v>41</v>
      </c>
      <c r="D118" s="242">
        <v>11</v>
      </c>
      <c r="E118" s="242">
        <v>77.450000000000017</v>
      </c>
      <c r="F118" s="242">
        <v>451.3</v>
      </c>
      <c r="G118" s="243">
        <v>4679</v>
      </c>
    </row>
    <row r="119" spans="1:11" s="17" customFormat="1" ht="19.5" customHeight="1" thickBot="1" x14ac:dyDescent="0.25">
      <c r="A119" s="16"/>
      <c r="B119" s="77" t="s">
        <v>82</v>
      </c>
      <c r="C119" s="58">
        <v>74</v>
      </c>
      <c r="D119" s="58">
        <v>12</v>
      </c>
      <c r="E119" s="58">
        <v>72.726737967914445</v>
      </c>
      <c r="F119" s="58">
        <v>239.84598930481283</v>
      </c>
      <c r="G119" s="59">
        <v>15506</v>
      </c>
    </row>
    <row r="120" spans="1:11" s="17" customFormat="1" ht="19.5" customHeight="1" thickBot="1" x14ac:dyDescent="0.25">
      <c r="A120" s="16"/>
      <c r="B120" s="79" t="s">
        <v>71</v>
      </c>
      <c r="C120" s="60">
        <v>45</v>
      </c>
      <c r="D120" s="60">
        <v>11</v>
      </c>
      <c r="E120" s="60">
        <v>59.19166666666667</v>
      </c>
      <c r="F120" s="60">
        <v>210.68333333333334</v>
      </c>
      <c r="G120" s="61">
        <v>14729</v>
      </c>
    </row>
    <row r="121" spans="1:11" s="17" customFormat="1" ht="19.5" customHeight="1" thickBot="1" x14ac:dyDescent="0.25">
      <c r="A121" s="16"/>
      <c r="B121" s="80" t="s">
        <v>18</v>
      </c>
      <c r="C121" s="62">
        <v>63</v>
      </c>
      <c r="D121" s="63">
        <v>10</v>
      </c>
      <c r="E121" s="63">
        <v>44.501587301587293</v>
      </c>
      <c r="F121" s="63">
        <v>147.89642857142857</v>
      </c>
      <c r="G121" s="64">
        <v>11498</v>
      </c>
    </row>
    <row r="122" spans="1:11" s="17" customFormat="1" ht="19.5" customHeight="1" thickBot="1" x14ac:dyDescent="0.25">
      <c r="A122" s="16"/>
      <c r="B122" s="81" t="s">
        <v>94</v>
      </c>
      <c r="C122" s="67">
        <v>67</v>
      </c>
      <c r="D122" s="68">
        <v>22</v>
      </c>
      <c r="E122" s="68">
        <v>46.913095238095238</v>
      </c>
      <c r="F122" s="68">
        <v>81.460714285714289</v>
      </c>
      <c r="G122" s="69">
        <v>7519</v>
      </c>
    </row>
    <row r="123" spans="1:11" s="17" customFormat="1" ht="19.5" customHeight="1" thickBot="1" x14ac:dyDescent="0.25">
      <c r="A123" s="16"/>
      <c r="B123" s="81" t="s">
        <v>95</v>
      </c>
      <c r="C123" s="67">
        <v>63</v>
      </c>
      <c r="D123" s="68">
        <v>13</v>
      </c>
      <c r="E123" s="68">
        <v>60.258333333333333</v>
      </c>
      <c r="F123" s="68">
        <v>274.13333333333333</v>
      </c>
      <c r="G123" s="69">
        <v>6453</v>
      </c>
    </row>
    <row r="124" spans="1:11" s="17" customFormat="1" ht="19.5" customHeight="1" thickBot="1" x14ac:dyDescent="0.25">
      <c r="A124" s="16"/>
      <c r="B124" s="81" t="s">
        <v>96</v>
      </c>
      <c r="C124" s="67">
        <v>50</v>
      </c>
      <c r="D124" s="68">
        <v>16</v>
      </c>
      <c r="E124" s="68">
        <v>50.983333333333327</v>
      </c>
      <c r="F124" s="68">
        <v>111.82380952380953</v>
      </c>
      <c r="G124" s="69">
        <v>11578</v>
      </c>
    </row>
    <row r="125" spans="1:11" s="17" customFormat="1" ht="19.5" customHeight="1" thickBot="1" x14ac:dyDescent="0.25">
      <c r="A125" s="16"/>
      <c r="B125" s="81" t="s">
        <v>97</v>
      </c>
      <c r="C125" s="67">
        <v>40</v>
      </c>
      <c r="D125" s="68">
        <v>14</v>
      </c>
      <c r="E125" s="68">
        <v>319.73</v>
      </c>
      <c r="F125" s="68">
        <v>356.5888888888889</v>
      </c>
      <c r="G125" s="69">
        <v>5757</v>
      </c>
    </row>
    <row r="126" spans="1:11" s="17" customFormat="1" x14ac:dyDescent="0.2">
      <c r="A126" s="1" t="s">
        <v>132</v>
      </c>
    </row>
    <row r="128" spans="1:11" x14ac:dyDescent="0.2">
      <c r="K128" s="17"/>
    </row>
    <row r="129" spans="1:14" s="5" customFormat="1" ht="26.25" customHeight="1" thickBot="1" x14ac:dyDescent="0.25">
      <c r="A129" s="44" t="s">
        <v>133</v>
      </c>
    </row>
    <row r="130" spans="1:14" s="5" customFormat="1" ht="71.25" customHeight="1" thickBot="1" x14ac:dyDescent="0.25">
      <c r="A130" s="6" t="s">
        <v>1</v>
      </c>
      <c r="B130" s="7" t="s">
        <v>2</v>
      </c>
      <c r="C130" s="8" t="s">
        <v>123</v>
      </c>
      <c r="D130" s="8" t="s">
        <v>124</v>
      </c>
      <c r="E130" s="8" t="s">
        <v>125</v>
      </c>
      <c r="F130" s="8" t="s">
        <v>126</v>
      </c>
      <c r="G130" s="9" t="s">
        <v>127</v>
      </c>
    </row>
    <row r="131" spans="1:14" ht="12.95" customHeight="1" x14ac:dyDescent="0.2">
      <c r="A131" s="10">
        <v>1</v>
      </c>
      <c r="B131" s="11" t="s">
        <v>3</v>
      </c>
      <c r="C131" s="52">
        <v>0</v>
      </c>
      <c r="D131" s="53">
        <v>0</v>
      </c>
      <c r="E131" s="53">
        <v>0</v>
      </c>
      <c r="F131" s="53">
        <v>0</v>
      </c>
      <c r="G131" s="54">
        <v>0</v>
      </c>
      <c r="N131" s="1" t="s">
        <v>83</v>
      </c>
    </row>
    <row r="132" spans="1:14" ht="12.95" customHeight="1" x14ac:dyDescent="0.2">
      <c r="A132" s="12">
        <v>2</v>
      </c>
      <c r="B132" s="13" t="s">
        <v>4</v>
      </c>
      <c r="C132" s="584">
        <v>0</v>
      </c>
      <c r="D132" s="242">
        <v>0</v>
      </c>
      <c r="E132" s="242">
        <v>0</v>
      </c>
      <c r="F132" s="242">
        <v>0</v>
      </c>
      <c r="G132" s="243">
        <v>0</v>
      </c>
    </row>
    <row r="133" spans="1:14" x14ac:dyDescent="0.2">
      <c r="A133" s="12">
        <v>3</v>
      </c>
      <c r="B133" s="13" t="s">
        <v>5</v>
      </c>
      <c r="C133" s="584">
        <v>2</v>
      </c>
      <c r="D133" s="242">
        <v>1</v>
      </c>
      <c r="E133" s="242">
        <v>1</v>
      </c>
      <c r="F133" s="242">
        <v>1</v>
      </c>
      <c r="G133" s="243">
        <v>70</v>
      </c>
    </row>
    <row r="134" spans="1:14" x14ac:dyDescent="0.2">
      <c r="A134" s="12">
        <v>4</v>
      </c>
      <c r="B134" s="13" t="s">
        <v>6</v>
      </c>
      <c r="C134" s="584">
        <v>2</v>
      </c>
      <c r="D134" s="242">
        <v>0</v>
      </c>
      <c r="E134" s="242">
        <v>5</v>
      </c>
      <c r="F134" s="242">
        <v>10.5</v>
      </c>
      <c r="G134" s="243">
        <v>158</v>
      </c>
    </row>
    <row r="135" spans="1:14" x14ac:dyDescent="0.2">
      <c r="A135" s="12">
        <v>5</v>
      </c>
      <c r="B135" s="13" t="s">
        <v>7</v>
      </c>
      <c r="C135" s="584">
        <v>0</v>
      </c>
      <c r="D135" s="242">
        <v>0</v>
      </c>
      <c r="E135" s="242">
        <v>0</v>
      </c>
      <c r="F135" s="242">
        <v>0</v>
      </c>
      <c r="G135" s="243">
        <v>0</v>
      </c>
    </row>
    <row r="136" spans="1:14" x14ac:dyDescent="0.2">
      <c r="A136" s="12">
        <v>6</v>
      </c>
      <c r="B136" s="13" t="s">
        <v>8</v>
      </c>
      <c r="C136" s="584">
        <v>0</v>
      </c>
      <c r="D136" s="242">
        <v>0</v>
      </c>
      <c r="E136" s="242">
        <v>0</v>
      </c>
      <c r="F136" s="242">
        <v>0</v>
      </c>
      <c r="G136" s="243">
        <v>0</v>
      </c>
    </row>
    <row r="137" spans="1:14" x14ac:dyDescent="0.2">
      <c r="A137" s="12">
        <v>7</v>
      </c>
      <c r="B137" s="13" t="s">
        <v>9</v>
      </c>
      <c r="C137" s="584">
        <v>0</v>
      </c>
      <c r="D137" s="242">
        <v>0</v>
      </c>
      <c r="E137" s="242">
        <v>0</v>
      </c>
      <c r="F137" s="242">
        <v>0</v>
      </c>
      <c r="G137" s="243">
        <v>0</v>
      </c>
    </row>
    <row r="138" spans="1:14" x14ac:dyDescent="0.2">
      <c r="A138" s="12">
        <v>8</v>
      </c>
      <c r="B138" s="13" t="s">
        <v>10</v>
      </c>
      <c r="C138" s="584">
        <v>2</v>
      </c>
      <c r="D138" s="242">
        <v>1</v>
      </c>
      <c r="E138" s="242">
        <v>0.5</v>
      </c>
      <c r="F138" s="242">
        <v>28.5</v>
      </c>
      <c r="G138" s="243">
        <v>1035</v>
      </c>
    </row>
    <row r="139" spans="1:14" x14ac:dyDescent="0.2">
      <c r="A139" s="12">
        <v>9</v>
      </c>
      <c r="B139" s="13" t="s">
        <v>11</v>
      </c>
      <c r="C139" s="584">
        <v>24</v>
      </c>
      <c r="D139" s="242">
        <v>0</v>
      </c>
      <c r="E139" s="242">
        <v>0.66666666666666663</v>
      </c>
      <c r="F139" s="242">
        <v>8.3333333333333329E-2</v>
      </c>
      <c r="G139" s="243">
        <v>550</v>
      </c>
    </row>
    <row r="140" spans="1:14" x14ac:dyDescent="0.2">
      <c r="A140" s="12">
        <v>10</v>
      </c>
      <c r="B140" s="13" t="s">
        <v>12</v>
      </c>
      <c r="C140" s="584">
        <v>4</v>
      </c>
      <c r="D140" s="242">
        <v>4</v>
      </c>
      <c r="E140" s="242">
        <v>0</v>
      </c>
      <c r="F140" s="242">
        <v>4.25</v>
      </c>
      <c r="G140" s="243">
        <v>945</v>
      </c>
    </row>
    <row r="141" spans="1:14" x14ac:dyDescent="0.2">
      <c r="A141" s="12">
        <v>11</v>
      </c>
      <c r="B141" s="13" t="s">
        <v>13</v>
      </c>
      <c r="C141" s="584">
        <v>28</v>
      </c>
      <c r="D141" s="242">
        <v>0</v>
      </c>
      <c r="E141" s="242">
        <v>0.35714285714285715</v>
      </c>
      <c r="F141" s="242">
        <v>0.14285714285714285</v>
      </c>
      <c r="G141" s="243">
        <v>797</v>
      </c>
    </row>
    <row r="142" spans="1:14" x14ac:dyDescent="0.2">
      <c r="A142" s="12">
        <v>12</v>
      </c>
      <c r="B142" s="13" t="s">
        <v>14</v>
      </c>
      <c r="C142" s="584">
        <v>7</v>
      </c>
      <c r="D142" s="242">
        <v>2</v>
      </c>
      <c r="E142" s="242">
        <v>1.2857142857142858</v>
      </c>
      <c r="F142" s="242">
        <v>10.857142857142858</v>
      </c>
      <c r="G142" s="243">
        <v>1845</v>
      </c>
    </row>
    <row r="143" spans="1:14" x14ac:dyDescent="0.2">
      <c r="A143" s="12">
        <v>13</v>
      </c>
      <c r="B143" s="13" t="s">
        <v>15</v>
      </c>
      <c r="C143" s="584">
        <v>0</v>
      </c>
      <c r="D143" s="242">
        <v>0</v>
      </c>
      <c r="E143" s="242">
        <v>0</v>
      </c>
      <c r="F143" s="242">
        <v>0</v>
      </c>
      <c r="G143" s="243">
        <v>0</v>
      </c>
    </row>
    <row r="144" spans="1:14" x14ac:dyDescent="0.2">
      <c r="A144" s="12">
        <v>14</v>
      </c>
      <c r="B144" s="13" t="s">
        <v>16</v>
      </c>
      <c r="C144" s="584">
        <v>6</v>
      </c>
      <c r="D144" s="242">
        <v>0</v>
      </c>
      <c r="E144" s="242">
        <v>0.75</v>
      </c>
      <c r="F144" s="242">
        <v>0</v>
      </c>
      <c r="G144" s="243">
        <v>93</v>
      </c>
    </row>
    <row r="145" spans="1:7" ht="12.75" thickBot="1" x14ac:dyDescent="0.25">
      <c r="A145" s="14">
        <v>15</v>
      </c>
      <c r="B145" s="15" t="s">
        <v>17</v>
      </c>
      <c r="C145" s="585">
        <v>2</v>
      </c>
      <c r="D145" s="586">
        <v>1</v>
      </c>
      <c r="E145" s="586">
        <v>5</v>
      </c>
      <c r="F145" s="586">
        <v>52</v>
      </c>
      <c r="G145" s="587">
        <v>555</v>
      </c>
    </row>
    <row r="146" spans="1:7" s="17" customFormat="1" ht="12.75" thickBot="1" x14ac:dyDescent="0.25">
      <c r="A146" s="16"/>
      <c r="B146" s="71" t="s">
        <v>204</v>
      </c>
      <c r="C146" s="53">
        <f>SUM(C131:C145)</f>
        <v>77</v>
      </c>
      <c r="D146" s="53">
        <f>SUM(D131:D145)</f>
        <v>9</v>
      </c>
      <c r="E146" s="53">
        <f>SUM(E131:E145)</f>
        <v>14.55952380952381</v>
      </c>
      <c r="F146" s="53">
        <f>SUM(F131:F145)</f>
        <v>107.33333333333334</v>
      </c>
      <c r="G146" s="54">
        <f>SUM(G131:G145)</f>
        <v>6048</v>
      </c>
    </row>
    <row r="147" spans="1:7" s="184" customFormat="1" ht="12.75" thickBot="1" x14ac:dyDescent="0.25">
      <c r="A147" s="188"/>
      <c r="B147" s="241" t="s">
        <v>170</v>
      </c>
      <c r="C147" s="242">
        <v>59</v>
      </c>
      <c r="D147" s="242">
        <v>7</v>
      </c>
      <c r="E147" s="242">
        <v>20.359839816933636</v>
      </c>
      <c r="F147" s="242">
        <v>67.923913043478265</v>
      </c>
      <c r="G147" s="243">
        <v>4423</v>
      </c>
    </row>
    <row r="148" spans="1:7" s="184" customFormat="1" ht="12.75" thickBot="1" x14ac:dyDescent="0.25">
      <c r="A148" s="188"/>
      <c r="B148" s="241" t="s">
        <v>85</v>
      </c>
      <c r="C148" s="242">
        <v>35</v>
      </c>
      <c r="D148" s="242">
        <v>7</v>
      </c>
      <c r="E148" s="242">
        <v>5.25</v>
      </c>
      <c r="F148" s="242">
        <v>13.583333333333332</v>
      </c>
      <c r="G148" s="243">
        <v>4039</v>
      </c>
    </row>
    <row r="149" spans="1:7" s="17" customFormat="1" ht="12.75" thickBot="1" x14ac:dyDescent="0.25">
      <c r="A149" s="16"/>
      <c r="B149" s="77" t="s">
        <v>82</v>
      </c>
      <c r="C149" s="58">
        <v>44</v>
      </c>
      <c r="D149" s="58">
        <v>5</v>
      </c>
      <c r="E149" s="58">
        <v>9.0763888888888893</v>
      </c>
      <c r="F149" s="58">
        <v>24.652777777777779</v>
      </c>
      <c r="G149" s="59">
        <v>6254</v>
      </c>
    </row>
    <row r="150" spans="1:7" s="17" customFormat="1" ht="12.75" thickBot="1" x14ac:dyDescent="0.25">
      <c r="A150" s="16"/>
      <c r="B150" s="79" t="s">
        <v>71</v>
      </c>
      <c r="C150" s="60">
        <v>29</v>
      </c>
      <c r="D150" s="60">
        <v>7</v>
      </c>
      <c r="E150" s="60">
        <v>15.263888888888888</v>
      </c>
      <c r="F150" s="60">
        <v>47.902777777777779</v>
      </c>
      <c r="G150" s="61">
        <v>3636</v>
      </c>
    </row>
    <row r="151" spans="1:7" s="17" customFormat="1" ht="12.75" thickBot="1" x14ac:dyDescent="0.25">
      <c r="A151" s="16"/>
      <c r="B151" s="80" t="s">
        <v>18</v>
      </c>
      <c r="C151" s="62">
        <v>16</v>
      </c>
      <c r="D151" s="63">
        <v>4</v>
      </c>
      <c r="E151" s="63">
        <v>14.737500000000001</v>
      </c>
      <c r="F151" s="63">
        <v>43.75</v>
      </c>
      <c r="G151" s="64">
        <v>1606</v>
      </c>
    </row>
    <row r="152" spans="1:7" s="17" customFormat="1" ht="12.75" thickBot="1" x14ac:dyDescent="0.25">
      <c r="A152" s="16"/>
      <c r="B152" s="81" t="s">
        <v>94</v>
      </c>
      <c r="C152" s="67">
        <v>16</v>
      </c>
      <c r="D152" s="68">
        <v>1</v>
      </c>
      <c r="E152" s="68">
        <v>12.371666666666666</v>
      </c>
      <c r="F152" s="68">
        <v>25.333333333333336</v>
      </c>
      <c r="G152" s="69">
        <v>1248</v>
      </c>
    </row>
    <row r="153" spans="1:7" s="17" customFormat="1" ht="12.75" thickBot="1" x14ac:dyDescent="0.25">
      <c r="A153" s="16"/>
      <c r="B153" s="81" t="s">
        <v>95</v>
      </c>
      <c r="C153" s="67">
        <v>25</v>
      </c>
      <c r="D153" s="68">
        <v>2</v>
      </c>
      <c r="E153" s="68">
        <v>8.2899999999999991</v>
      </c>
      <c r="F153" s="68">
        <v>9.1428571428571423</v>
      </c>
      <c r="G153" s="69">
        <v>1683</v>
      </c>
    </row>
    <row r="154" spans="1:7" s="17" customFormat="1" ht="12.75" thickBot="1" x14ac:dyDescent="0.25">
      <c r="A154" s="16"/>
      <c r="B154" s="47" t="s">
        <v>96</v>
      </c>
      <c r="C154" s="67">
        <v>34</v>
      </c>
      <c r="D154" s="68">
        <v>3</v>
      </c>
      <c r="E154" s="68">
        <v>13.533333333333333</v>
      </c>
      <c r="F154" s="68">
        <v>44.018181818181816</v>
      </c>
      <c r="G154" s="69">
        <v>2334</v>
      </c>
    </row>
    <row r="155" spans="1:7" s="17" customFormat="1" ht="12.75" thickBot="1" x14ac:dyDescent="0.25">
      <c r="A155" s="16"/>
      <c r="B155" s="47" t="s">
        <v>97</v>
      </c>
      <c r="C155" s="67">
        <v>19</v>
      </c>
      <c r="D155" s="68">
        <v>3</v>
      </c>
      <c r="E155" s="68">
        <v>14.254285714285716</v>
      </c>
      <c r="F155" s="68">
        <v>20.399999999999999</v>
      </c>
      <c r="G155" s="69">
        <v>2258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AB31"/>
  <sheetViews>
    <sheetView showGridLines="0" workbookViewId="0">
      <selection activeCell="R13" sqref="R13"/>
    </sheetView>
  </sheetViews>
  <sheetFormatPr baseColWidth="10" defaultRowHeight="14.25" x14ac:dyDescent="0.2"/>
  <cols>
    <col min="1" max="1" width="4.85546875" style="88" customWidth="1"/>
    <col min="2" max="2" width="24.140625" style="87" customWidth="1"/>
    <col min="3" max="3" width="12.7109375" style="87" customWidth="1"/>
    <col min="4" max="4" width="14" style="87" customWidth="1"/>
    <col min="5" max="5" width="11" style="87" customWidth="1"/>
    <col min="6" max="6" width="11.140625" style="87" customWidth="1"/>
    <col min="7" max="7" width="11" style="87" customWidth="1"/>
    <col min="8" max="8" width="16.42578125" style="87" customWidth="1"/>
    <col min="9" max="9" width="14.140625" style="87" customWidth="1"/>
    <col min="10" max="10" width="8.7109375" style="87" hidden="1" customWidth="1"/>
    <col min="11" max="11" width="12.7109375" style="87" customWidth="1"/>
    <col min="12" max="12" width="11.42578125" style="87" customWidth="1"/>
    <col min="13" max="13" width="15.140625" style="87" customWidth="1"/>
    <col min="14" max="16384" width="11.42578125" style="87"/>
  </cols>
  <sheetData>
    <row r="1" spans="1:28" x14ac:dyDescent="0.2">
      <c r="A1" s="89" t="s">
        <v>0</v>
      </c>
    </row>
    <row r="2" spans="1:28" x14ac:dyDescent="0.2">
      <c r="A2" s="147"/>
    </row>
    <row r="3" spans="1:28" x14ac:dyDescent="0.2">
      <c r="A3" s="89" t="str">
        <f>A5</f>
        <v>Tabell 2 - 2 - Meldinger i barnevernet i perioden 01.01. - 31.12.</v>
      </c>
    </row>
    <row r="5" spans="1:28" s="90" customFormat="1" ht="26.25" customHeight="1" thickBot="1" x14ac:dyDescent="0.3">
      <c r="A5" s="91" t="s">
        <v>225</v>
      </c>
    </row>
    <row r="6" spans="1:28" s="90" customFormat="1" ht="93" customHeight="1" thickBot="1" x14ac:dyDescent="0.3">
      <c r="A6" s="210" t="s">
        <v>1</v>
      </c>
      <c r="B6" s="209" t="s">
        <v>2</v>
      </c>
      <c r="C6" s="213" t="s">
        <v>19</v>
      </c>
      <c r="D6" s="173" t="s">
        <v>199</v>
      </c>
      <c r="E6" s="183" t="s">
        <v>20</v>
      </c>
      <c r="F6" s="180" t="s">
        <v>21</v>
      </c>
      <c r="G6" s="180" t="s">
        <v>22</v>
      </c>
      <c r="H6" s="173" t="s">
        <v>23</v>
      </c>
      <c r="I6" s="173" t="s">
        <v>24</v>
      </c>
      <c r="J6" s="173" t="s">
        <v>25</v>
      </c>
      <c r="K6" s="176" t="s">
        <v>26</v>
      </c>
    </row>
    <row r="7" spans="1:28" ht="15" customHeight="1" x14ac:dyDescent="0.2">
      <c r="A7" s="216">
        <v>1</v>
      </c>
      <c r="B7" s="190" t="s">
        <v>3</v>
      </c>
      <c r="C7" s="198">
        <v>589</v>
      </c>
      <c r="D7" s="199">
        <v>1</v>
      </c>
      <c r="E7" s="182">
        <f t="shared" ref="E7:E21" si="0">SUM(C7:D7)</f>
        <v>590</v>
      </c>
      <c r="F7" s="199">
        <v>90</v>
      </c>
      <c r="G7" s="253">
        <f t="shared" ref="G7:G21" si="1">F7/(F7+H7)</f>
        <v>0.15280135823429541</v>
      </c>
      <c r="H7" s="198">
        <v>499</v>
      </c>
      <c r="I7" s="199">
        <v>1</v>
      </c>
      <c r="J7" s="182"/>
      <c r="K7" s="182">
        <v>554</v>
      </c>
      <c r="M7" s="222"/>
      <c r="N7" s="221"/>
      <c r="O7" s="222"/>
      <c r="P7" s="222"/>
      <c r="Q7" s="222"/>
      <c r="R7" s="221"/>
      <c r="S7" s="222"/>
      <c r="T7" s="221"/>
      <c r="U7" s="222"/>
      <c r="V7" s="222"/>
      <c r="W7" s="222"/>
      <c r="X7" s="222"/>
      <c r="Y7" s="222"/>
      <c r="Z7" s="221"/>
      <c r="AA7" s="222"/>
    </row>
    <row r="8" spans="1:28" ht="12.75" customHeight="1" x14ac:dyDescent="0.2">
      <c r="A8" s="220">
        <v>2</v>
      </c>
      <c r="B8" s="191" t="s">
        <v>4</v>
      </c>
      <c r="C8" s="200">
        <v>451</v>
      </c>
      <c r="D8" s="201">
        <v>0</v>
      </c>
      <c r="E8" s="175">
        <f t="shared" si="0"/>
        <v>451</v>
      </c>
      <c r="F8" s="201">
        <v>90</v>
      </c>
      <c r="G8" s="254">
        <f t="shared" si="1"/>
        <v>0.20224719101123595</v>
      </c>
      <c r="H8" s="200">
        <v>355</v>
      </c>
      <c r="I8" s="201">
        <v>6</v>
      </c>
      <c r="J8" s="175"/>
      <c r="K8" s="175">
        <v>418</v>
      </c>
      <c r="M8" s="239"/>
      <c r="N8" s="238"/>
      <c r="O8" s="239"/>
      <c r="P8" s="239"/>
      <c r="Q8" s="239"/>
      <c r="R8" s="238"/>
      <c r="S8" s="239"/>
      <c r="T8" s="238"/>
      <c r="U8" s="239"/>
      <c r="V8" s="239"/>
      <c r="W8" s="239"/>
      <c r="X8" s="239"/>
      <c r="Y8" s="239"/>
      <c r="Z8" s="238"/>
      <c r="AA8" s="239"/>
      <c r="AB8" s="237"/>
    </row>
    <row r="9" spans="1:28" x14ac:dyDescent="0.2">
      <c r="A9" s="220">
        <v>3</v>
      </c>
      <c r="B9" s="191" t="s">
        <v>5</v>
      </c>
      <c r="C9" s="200">
        <v>299</v>
      </c>
      <c r="D9" s="201">
        <v>2</v>
      </c>
      <c r="E9" s="175">
        <f t="shared" si="0"/>
        <v>301</v>
      </c>
      <c r="F9" s="201">
        <v>55</v>
      </c>
      <c r="G9" s="254">
        <f t="shared" si="1"/>
        <v>0.1870748299319728</v>
      </c>
      <c r="H9" s="200">
        <v>239</v>
      </c>
      <c r="I9" s="201">
        <v>7</v>
      </c>
      <c r="J9" s="175"/>
      <c r="K9" s="175">
        <v>268</v>
      </c>
      <c r="M9" s="239"/>
      <c r="N9" s="238"/>
      <c r="O9" s="239"/>
      <c r="P9" s="239"/>
      <c r="Q9" s="239"/>
      <c r="R9" s="238"/>
      <c r="S9" s="239"/>
      <c r="T9" s="238"/>
      <c r="U9" s="239"/>
      <c r="V9" s="239"/>
      <c r="W9" s="239"/>
      <c r="X9" s="239"/>
      <c r="Y9" s="239"/>
      <c r="Z9" s="238"/>
      <c r="AA9" s="239"/>
    </row>
    <row r="10" spans="1:28" x14ac:dyDescent="0.2">
      <c r="A10" s="220">
        <v>4</v>
      </c>
      <c r="B10" s="191" t="s">
        <v>6</v>
      </c>
      <c r="C10" s="200">
        <v>253</v>
      </c>
      <c r="D10" s="201">
        <v>1</v>
      </c>
      <c r="E10" s="175">
        <f t="shared" si="0"/>
        <v>254</v>
      </c>
      <c r="F10" s="201">
        <v>39</v>
      </c>
      <c r="G10" s="254">
        <f t="shared" si="1"/>
        <v>0.15476190476190477</v>
      </c>
      <c r="H10" s="200">
        <v>213</v>
      </c>
      <c r="I10" s="201">
        <v>2</v>
      </c>
      <c r="J10" s="175"/>
      <c r="K10" s="175">
        <v>224</v>
      </c>
      <c r="M10" s="239"/>
      <c r="N10" s="238"/>
      <c r="O10" s="239"/>
      <c r="P10" s="239"/>
      <c r="Q10" s="239"/>
      <c r="R10" s="238"/>
      <c r="S10" s="239"/>
      <c r="T10" s="238"/>
      <c r="U10" s="239"/>
      <c r="V10" s="239"/>
      <c r="W10" s="239"/>
      <c r="X10" s="239"/>
      <c r="Y10" s="239"/>
      <c r="Z10" s="238"/>
      <c r="AA10" s="239"/>
    </row>
    <row r="11" spans="1:28" x14ac:dyDescent="0.2">
      <c r="A11" s="220">
        <v>5</v>
      </c>
      <c r="B11" s="191" t="s">
        <v>7</v>
      </c>
      <c r="C11" s="200">
        <v>273</v>
      </c>
      <c r="D11" s="201">
        <v>0</v>
      </c>
      <c r="E11" s="175">
        <f t="shared" si="0"/>
        <v>273</v>
      </c>
      <c r="F11" s="201">
        <v>36</v>
      </c>
      <c r="G11" s="254">
        <f t="shared" si="1"/>
        <v>0.13432835820895522</v>
      </c>
      <c r="H11" s="200">
        <v>232</v>
      </c>
      <c r="I11" s="201">
        <v>5</v>
      </c>
      <c r="J11" s="175"/>
      <c r="K11" s="175">
        <v>244</v>
      </c>
    </row>
    <row r="12" spans="1:28" s="170" customFormat="1" x14ac:dyDescent="0.2">
      <c r="A12" s="220">
        <v>6</v>
      </c>
      <c r="B12" s="191" t="s">
        <v>8</v>
      </c>
      <c r="C12" s="200">
        <v>163</v>
      </c>
      <c r="D12" s="201">
        <v>0</v>
      </c>
      <c r="E12" s="175">
        <f t="shared" si="0"/>
        <v>163</v>
      </c>
      <c r="F12" s="201">
        <v>22</v>
      </c>
      <c r="G12" s="254">
        <f t="shared" si="1"/>
        <v>0.13496932515337423</v>
      </c>
      <c r="H12" s="200">
        <v>141</v>
      </c>
      <c r="I12" s="201">
        <v>0</v>
      </c>
      <c r="J12" s="175"/>
      <c r="K12" s="175">
        <v>152</v>
      </c>
    </row>
    <row r="13" spans="1:28" s="170" customFormat="1" x14ac:dyDescent="0.2">
      <c r="A13" s="220">
        <v>7</v>
      </c>
      <c r="B13" s="191" t="s">
        <v>9</v>
      </c>
      <c r="C13" s="200">
        <v>211</v>
      </c>
      <c r="D13" s="201">
        <v>1</v>
      </c>
      <c r="E13" s="175">
        <f t="shared" si="0"/>
        <v>212</v>
      </c>
      <c r="F13" s="201">
        <v>22</v>
      </c>
      <c r="G13" s="254">
        <f t="shared" si="1"/>
        <v>0.10426540284360189</v>
      </c>
      <c r="H13" s="200">
        <v>189</v>
      </c>
      <c r="I13" s="201">
        <v>1</v>
      </c>
      <c r="J13" s="175"/>
      <c r="K13" s="175">
        <v>201</v>
      </c>
    </row>
    <row r="14" spans="1:28" s="170" customFormat="1" x14ac:dyDescent="0.2">
      <c r="A14" s="220">
        <v>8</v>
      </c>
      <c r="B14" s="191" t="s">
        <v>10</v>
      </c>
      <c r="C14" s="200">
        <v>220</v>
      </c>
      <c r="D14" s="201">
        <v>0</v>
      </c>
      <c r="E14" s="175">
        <f t="shared" si="0"/>
        <v>220</v>
      </c>
      <c r="F14" s="201">
        <v>43</v>
      </c>
      <c r="G14" s="254">
        <f t="shared" si="1"/>
        <v>0.19907407407407407</v>
      </c>
      <c r="H14" s="200">
        <v>173</v>
      </c>
      <c r="I14" s="201">
        <v>4</v>
      </c>
      <c r="J14" s="175"/>
      <c r="K14" s="175">
        <v>206</v>
      </c>
    </row>
    <row r="15" spans="1:28" s="170" customFormat="1" x14ac:dyDescent="0.2">
      <c r="A15" s="220">
        <v>9</v>
      </c>
      <c r="B15" s="191" t="s">
        <v>11</v>
      </c>
      <c r="C15" s="200">
        <v>485</v>
      </c>
      <c r="D15" s="201">
        <v>2</v>
      </c>
      <c r="E15" s="175">
        <f t="shared" si="0"/>
        <v>487</v>
      </c>
      <c r="F15" s="201">
        <v>130</v>
      </c>
      <c r="G15" s="254">
        <f t="shared" si="1"/>
        <v>0.26970954356846472</v>
      </c>
      <c r="H15" s="200">
        <v>352</v>
      </c>
      <c r="I15" s="201">
        <v>5</v>
      </c>
      <c r="J15" s="175"/>
      <c r="K15" s="175">
        <v>433</v>
      </c>
    </row>
    <row r="16" spans="1:28" s="170" customFormat="1" x14ac:dyDescent="0.2">
      <c r="A16" s="220">
        <v>10</v>
      </c>
      <c r="B16" s="191" t="s">
        <v>12</v>
      </c>
      <c r="C16" s="200">
        <v>473</v>
      </c>
      <c r="D16" s="201">
        <v>0</v>
      </c>
      <c r="E16" s="175">
        <f t="shared" si="0"/>
        <v>473</v>
      </c>
      <c r="F16" s="201">
        <v>67</v>
      </c>
      <c r="G16" s="254">
        <f t="shared" si="1"/>
        <v>0.14346895074946467</v>
      </c>
      <c r="H16" s="200">
        <v>400</v>
      </c>
      <c r="I16" s="201">
        <v>6</v>
      </c>
      <c r="J16" s="175"/>
      <c r="K16" s="175">
        <v>436</v>
      </c>
    </row>
    <row r="17" spans="1:15" s="170" customFormat="1" x14ac:dyDescent="0.2">
      <c r="A17" s="220">
        <v>11</v>
      </c>
      <c r="B17" s="191" t="s">
        <v>13</v>
      </c>
      <c r="C17" s="200">
        <v>574</v>
      </c>
      <c r="D17" s="201">
        <v>0</v>
      </c>
      <c r="E17" s="175">
        <f t="shared" si="0"/>
        <v>574</v>
      </c>
      <c r="F17" s="201">
        <v>45</v>
      </c>
      <c r="G17" s="254">
        <f t="shared" si="1"/>
        <v>7.8534031413612565E-2</v>
      </c>
      <c r="H17" s="200">
        <v>528</v>
      </c>
      <c r="I17" s="201">
        <v>1</v>
      </c>
      <c r="J17" s="175"/>
      <c r="K17" s="175">
        <v>548</v>
      </c>
    </row>
    <row r="18" spans="1:15" s="170" customFormat="1" x14ac:dyDescent="0.2">
      <c r="A18" s="220">
        <v>12</v>
      </c>
      <c r="B18" s="191" t="s">
        <v>14</v>
      </c>
      <c r="C18" s="200">
        <v>773</v>
      </c>
      <c r="D18" s="201">
        <v>4</v>
      </c>
      <c r="E18" s="175">
        <f t="shared" si="0"/>
        <v>777</v>
      </c>
      <c r="F18" s="201">
        <v>97</v>
      </c>
      <c r="G18" s="254">
        <f t="shared" si="1"/>
        <v>0.12564766839378239</v>
      </c>
      <c r="H18" s="200">
        <v>675</v>
      </c>
      <c r="I18" s="201">
        <v>5</v>
      </c>
      <c r="J18" s="175"/>
      <c r="K18" s="175">
        <v>732</v>
      </c>
    </row>
    <row r="19" spans="1:15" s="170" customFormat="1" x14ac:dyDescent="0.2">
      <c r="A19" s="220">
        <v>13</v>
      </c>
      <c r="B19" s="191" t="s">
        <v>15</v>
      </c>
      <c r="C19" s="200">
        <v>495</v>
      </c>
      <c r="D19" s="201">
        <v>2</v>
      </c>
      <c r="E19" s="175">
        <f t="shared" si="0"/>
        <v>497</v>
      </c>
      <c r="F19" s="201">
        <v>105</v>
      </c>
      <c r="G19" s="254">
        <f t="shared" si="1"/>
        <v>0.21126760563380281</v>
      </c>
      <c r="H19" s="200">
        <v>392</v>
      </c>
      <c r="I19" s="201">
        <v>0</v>
      </c>
      <c r="J19" s="175"/>
      <c r="K19" s="175">
        <v>468</v>
      </c>
    </row>
    <row r="20" spans="1:15" s="170" customFormat="1" x14ac:dyDescent="0.2">
      <c r="A20" s="220">
        <v>14</v>
      </c>
      <c r="B20" s="191" t="s">
        <v>16</v>
      </c>
      <c r="C20" s="200">
        <v>324</v>
      </c>
      <c r="D20" s="201">
        <v>1</v>
      </c>
      <c r="E20" s="175">
        <f t="shared" si="0"/>
        <v>325</v>
      </c>
      <c r="F20" s="201">
        <v>29</v>
      </c>
      <c r="G20" s="254">
        <f t="shared" si="1"/>
        <v>8.9506172839506168E-2</v>
      </c>
      <c r="H20" s="200">
        <v>295</v>
      </c>
      <c r="I20" s="201">
        <v>1</v>
      </c>
      <c r="J20" s="175"/>
      <c r="K20" s="175">
        <v>295</v>
      </c>
    </row>
    <row r="21" spans="1:15" s="170" customFormat="1" ht="18" customHeight="1" thickBot="1" x14ac:dyDescent="0.25">
      <c r="A21" s="219">
        <v>15</v>
      </c>
      <c r="B21" s="214" t="s">
        <v>17</v>
      </c>
      <c r="C21" s="202">
        <v>774</v>
      </c>
      <c r="D21" s="203">
        <v>28</v>
      </c>
      <c r="E21" s="179">
        <f t="shared" si="0"/>
        <v>802</v>
      </c>
      <c r="F21" s="203">
        <v>49</v>
      </c>
      <c r="G21" s="255">
        <f t="shared" si="1"/>
        <v>6.1635220125786164E-2</v>
      </c>
      <c r="H21" s="202">
        <v>746</v>
      </c>
      <c r="I21" s="203">
        <v>7</v>
      </c>
      <c r="J21" s="179"/>
      <c r="K21" s="179">
        <v>756</v>
      </c>
    </row>
    <row r="22" spans="1:15" s="103" customFormat="1" ht="19.5" customHeight="1" thickBot="1" x14ac:dyDescent="0.3">
      <c r="A22" s="211"/>
      <c r="B22" s="108" t="s">
        <v>204</v>
      </c>
      <c r="C22" s="123">
        <f>SUM(C7:C21)</f>
        <v>6357</v>
      </c>
      <c r="D22" s="106">
        <f>SUM(D7:D21)</f>
        <v>42</v>
      </c>
      <c r="E22" s="148">
        <f>SUM(E7:E21)</f>
        <v>6399</v>
      </c>
      <c r="F22" s="149">
        <f>SUM(F7:F21)</f>
        <v>919</v>
      </c>
      <c r="G22" s="150">
        <f>F22/E22</f>
        <v>0.14361619002969214</v>
      </c>
      <c r="H22" s="106">
        <f>SUM(H7:H21)</f>
        <v>5429</v>
      </c>
      <c r="I22" s="106">
        <f>SUM(I7:I21)</f>
        <v>51</v>
      </c>
      <c r="J22" s="106">
        <f>SUM(J7:J21)</f>
        <v>0</v>
      </c>
      <c r="K22" s="148">
        <f>SUM(K7:K21)</f>
        <v>5935</v>
      </c>
    </row>
    <row r="23" spans="1:15" s="103" customFormat="1" ht="19.5" hidden="1" customHeight="1" thickBot="1" x14ac:dyDescent="0.3">
      <c r="A23" s="107"/>
      <c r="B23" s="108" t="s">
        <v>70</v>
      </c>
      <c r="C23" s="126">
        <v>1501</v>
      </c>
      <c r="D23" s="151">
        <v>42</v>
      </c>
      <c r="E23" s="152">
        <v>1543</v>
      </c>
      <c r="F23" s="153">
        <v>319</v>
      </c>
      <c r="G23" s="154">
        <v>0.2067401166558652</v>
      </c>
      <c r="H23" s="151">
        <v>1170</v>
      </c>
      <c r="I23" s="151">
        <v>54</v>
      </c>
      <c r="J23" s="151">
        <v>1543</v>
      </c>
      <c r="K23" s="152">
        <v>1508</v>
      </c>
    </row>
    <row r="24" spans="1:15" s="103" customFormat="1" ht="19.5" hidden="1" customHeight="1" thickBot="1" x14ac:dyDescent="0.3">
      <c r="A24" s="107"/>
      <c r="B24" s="108" t="s">
        <v>27</v>
      </c>
      <c r="C24" s="126">
        <v>1788</v>
      </c>
      <c r="D24" s="151">
        <v>26</v>
      </c>
      <c r="E24" s="152">
        <v>1814</v>
      </c>
      <c r="F24" s="153">
        <v>332</v>
      </c>
      <c r="G24" s="154">
        <v>0.18302094818081588</v>
      </c>
      <c r="H24" s="151">
        <v>1439</v>
      </c>
      <c r="I24" s="151">
        <v>43</v>
      </c>
      <c r="J24" s="151">
        <v>1814</v>
      </c>
      <c r="K24" s="152">
        <v>1784</v>
      </c>
    </row>
    <row r="25" spans="1:15" s="189" customFormat="1" ht="19.5" customHeight="1" thickBot="1" x14ac:dyDescent="0.25">
      <c r="A25" s="476"/>
      <c r="B25" s="172" t="s">
        <v>170</v>
      </c>
      <c r="C25" s="163">
        <v>6154</v>
      </c>
      <c r="D25" s="164">
        <v>20</v>
      </c>
      <c r="E25" s="165">
        <v>6174</v>
      </c>
      <c r="F25" s="166">
        <v>1409</v>
      </c>
      <c r="G25" s="167">
        <v>0.22821509556203434</v>
      </c>
      <c r="H25" s="164">
        <v>4722</v>
      </c>
      <c r="I25" s="164">
        <v>43</v>
      </c>
      <c r="J25" s="164">
        <v>0</v>
      </c>
      <c r="K25" s="165">
        <v>5706</v>
      </c>
    </row>
    <row r="26" spans="1:15" s="170" customFormat="1" ht="19.5" customHeight="1" thickBot="1" x14ac:dyDescent="0.25">
      <c r="A26" s="162"/>
      <c r="B26" s="172" t="s">
        <v>85</v>
      </c>
      <c r="C26" s="163">
        <v>5699</v>
      </c>
      <c r="D26" s="164">
        <v>35</v>
      </c>
      <c r="E26" s="165">
        <v>5734</v>
      </c>
      <c r="F26" s="166">
        <v>1126</v>
      </c>
      <c r="G26" s="167">
        <v>0.1963725148238577</v>
      </c>
      <c r="H26" s="164">
        <v>4585</v>
      </c>
      <c r="I26" s="164">
        <v>22</v>
      </c>
      <c r="J26" s="164">
        <v>0</v>
      </c>
      <c r="K26" s="165">
        <v>5289</v>
      </c>
      <c r="O26" s="170" t="s">
        <v>83</v>
      </c>
    </row>
    <row r="27" spans="1:15" s="103" customFormat="1" ht="19.5" customHeight="1" thickBot="1" x14ac:dyDescent="0.3">
      <c r="A27" s="107"/>
      <c r="B27" s="155" t="s">
        <v>82</v>
      </c>
      <c r="C27" s="156">
        <v>5288</v>
      </c>
      <c r="D27" s="157">
        <v>26</v>
      </c>
      <c r="E27" s="158">
        <v>5314</v>
      </c>
      <c r="F27" s="159">
        <v>991</v>
      </c>
      <c r="G27" s="160">
        <v>0.18648852088821979</v>
      </c>
      <c r="H27" s="157">
        <v>4288</v>
      </c>
      <c r="I27" s="157">
        <v>35</v>
      </c>
      <c r="J27" s="157">
        <v>5314</v>
      </c>
      <c r="K27" s="158">
        <v>4933</v>
      </c>
    </row>
    <row r="28" spans="1:15" s="103" customFormat="1" ht="19.5" customHeight="1" thickBot="1" x14ac:dyDescent="0.3">
      <c r="A28" s="107"/>
      <c r="B28" s="155" t="s">
        <v>71</v>
      </c>
      <c r="C28" s="156">
        <v>5157</v>
      </c>
      <c r="D28" s="157">
        <v>27</v>
      </c>
      <c r="E28" s="158">
        <v>5184</v>
      </c>
      <c r="F28" s="159">
        <v>1023</v>
      </c>
      <c r="G28" s="160">
        <v>0.19733796296296297</v>
      </c>
      <c r="H28" s="157">
        <v>4134</v>
      </c>
      <c r="I28" s="157">
        <v>27</v>
      </c>
      <c r="J28" s="157">
        <v>5184</v>
      </c>
      <c r="K28" s="158">
        <v>4831</v>
      </c>
      <c r="N28" s="103" t="s">
        <v>83</v>
      </c>
    </row>
    <row r="29" spans="1:15" s="103" customFormat="1" ht="19.5" customHeight="1" thickBot="1" x14ac:dyDescent="0.3">
      <c r="A29" s="107"/>
      <c r="B29" s="155" t="s">
        <v>18</v>
      </c>
      <c r="C29" s="156">
        <v>4926</v>
      </c>
      <c r="D29" s="157">
        <v>8</v>
      </c>
      <c r="E29" s="158">
        <v>4934</v>
      </c>
      <c r="F29" s="159">
        <v>918</v>
      </c>
      <c r="G29" s="160">
        <v>0.18605593838670451</v>
      </c>
      <c r="H29" s="157">
        <v>3990</v>
      </c>
      <c r="I29" s="157">
        <v>26</v>
      </c>
      <c r="J29" s="157">
        <v>4934</v>
      </c>
      <c r="K29" s="158">
        <v>4638</v>
      </c>
    </row>
    <row r="30" spans="1:15" s="103" customFormat="1" ht="19.5" hidden="1" customHeight="1" thickBot="1" x14ac:dyDescent="0.3">
      <c r="A30" s="107"/>
      <c r="B30" s="108" t="s">
        <v>28</v>
      </c>
      <c r="C30" s="126">
        <v>1508</v>
      </c>
      <c r="D30" s="151">
        <v>20</v>
      </c>
      <c r="E30" s="152">
        <v>1528</v>
      </c>
      <c r="F30" s="153">
        <v>292</v>
      </c>
      <c r="G30" s="154">
        <v>0.19109947643979058</v>
      </c>
      <c r="H30" s="151">
        <v>1206</v>
      </c>
      <c r="I30" s="151">
        <v>30</v>
      </c>
      <c r="J30" s="151">
        <v>1528</v>
      </c>
      <c r="K30" s="152">
        <v>1510</v>
      </c>
    </row>
    <row r="31" spans="1:15" s="103" customFormat="1" ht="21" hidden="1" customHeight="1" thickBot="1" x14ac:dyDescent="0.3">
      <c r="A31" s="107"/>
      <c r="B31" s="108" t="s">
        <v>29</v>
      </c>
      <c r="C31" s="126">
        <v>1606</v>
      </c>
      <c r="D31" s="151">
        <v>6</v>
      </c>
      <c r="E31" s="152">
        <v>1612</v>
      </c>
      <c r="F31" s="153">
        <v>316</v>
      </c>
      <c r="G31" s="154">
        <v>0.19602977667493796</v>
      </c>
      <c r="H31" s="151">
        <v>1279</v>
      </c>
      <c r="I31" s="151">
        <v>17</v>
      </c>
      <c r="J31" s="151">
        <v>1612</v>
      </c>
      <c r="K31" s="152">
        <v>1600</v>
      </c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AF36"/>
  <sheetViews>
    <sheetView showGridLines="0" zoomScale="75" zoomScaleNormal="75" workbookViewId="0">
      <selection activeCell="X14" sqref="X14"/>
    </sheetView>
  </sheetViews>
  <sheetFormatPr baseColWidth="10" defaultRowHeight="15" x14ac:dyDescent="0.2"/>
  <cols>
    <col min="1" max="1" width="4.85546875" style="308" customWidth="1"/>
    <col min="2" max="2" width="5.5703125" style="307" customWidth="1"/>
    <col min="3" max="3" width="23.42578125" style="307" customWidth="1"/>
    <col min="4" max="4" width="12.5703125" style="307" customWidth="1"/>
    <col min="5" max="5" width="11.28515625" style="307" customWidth="1"/>
    <col min="6" max="6" width="9.7109375" style="307" customWidth="1"/>
    <col min="7" max="8" width="10.42578125" style="307" customWidth="1"/>
    <col min="9" max="9" width="11.42578125" style="307" customWidth="1"/>
    <col min="10" max="12" width="13.140625" style="307" customWidth="1"/>
    <col min="13" max="14" width="10.42578125" style="307" customWidth="1"/>
    <col min="15" max="15" width="15.140625" style="307" customWidth="1"/>
    <col min="16" max="16" width="4.85546875" style="308" customWidth="1"/>
    <col min="17" max="17" width="10.42578125" style="307" customWidth="1"/>
    <col min="18" max="16384" width="11.42578125" style="307"/>
  </cols>
  <sheetData>
    <row r="1" spans="1:32" x14ac:dyDescent="0.2">
      <c r="A1" s="305"/>
      <c r="B1" s="306"/>
      <c r="C1" s="306"/>
    </row>
    <row r="2" spans="1:32" x14ac:dyDescent="0.2">
      <c r="A2" s="309" t="s">
        <v>0</v>
      </c>
    </row>
    <row r="3" spans="1:32" x14ac:dyDescent="0.2">
      <c r="A3" s="309"/>
    </row>
    <row r="4" spans="1:32" x14ac:dyDescent="0.2">
      <c r="A4" s="309"/>
    </row>
    <row r="5" spans="1:32" x14ac:dyDescent="0.2">
      <c r="A5" s="309" t="str">
        <f>B8</f>
        <v>Tabell 2 - 3 - B - Undersøkelsessaker i barnevernet i perioden 01.01. - 31.12.</v>
      </c>
    </row>
    <row r="6" spans="1:32" x14ac:dyDescent="0.2">
      <c r="A6" s="309"/>
    </row>
    <row r="8" spans="1:32" s="310" customFormat="1" ht="26.25" customHeight="1" thickBot="1" x14ac:dyDescent="0.3">
      <c r="B8" s="311" t="s">
        <v>205</v>
      </c>
    </row>
    <row r="9" spans="1:32" s="310" customFormat="1" ht="117.75" customHeight="1" thickBot="1" x14ac:dyDescent="0.3">
      <c r="B9" s="312" t="s">
        <v>1</v>
      </c>
      <c r="C9" s="313" t="s">
        <v>2</v>
      </c>
      <c r="D9" s="314" t="s">
        <v>201</v>
      </c>
      <c r="E9" s="315" t="s">
        <v>200</v>
      </c>
      <c r="F9" s="315" t="s">
        <v>84</v>
      </c>
      <c r="G9" s="316" t="s">
        <v>72</v>
      </c>
      <c r="H9" s="316" t="s">
        <v>73</v>
      </c>
      <c r="I9" s="317" t="s">
        <v>76</v>
      </c>
      <c r="J9" s="318" t="s">
        <v>30</v>
      </c>
      <c r="K9" s="318" t="s">
        <v>77</v>
      </c>
      <c r="L9" s="352" t="s">
        <v>31</v>
      </c>
      <c r="M9" s="353" t="s">
        <v>168</v>
      </c>
      <c r="N9" s="484" t="s">
        <v>74</v>
      </c>
      <c r="O9" s="317" t="s">
        <v>75</v>
      </c>
    </row>
    <row r="10" spans="1:32" ht="15" customHeight="1" x14ac:dyDescent="0.25">
      <c r="A10" s="307"/>
      <c r="B10" s="319">
        <v>1</v>
      </c>
      <c r="C10" s="320" t="s">
        <v>3</v>
      </c>
      <c r="D10" s="477">
        <v>499</v>
      </c>
      <c r="E10" s="477">
        <v>90</v>
      </c>
      <c r="F10" s="516">
        <f>D10+E10</f>
        <v>589</v>
      </c>
      <c r="G10" s="481">
        <v>133</v>
      </c>
      <c r="H10" s="481">
        <v>349</v>
      </c>
      <c r="I10" s="477">
        <v>7</v>
      </c>
      <c r="J10" s="321">
        <f>1-I10/(H10+G10)</f>
        <v>0.98547717842323657</v>
      </c>
      <c r="K10" s="481">
        <v>0</v>
      </c>
      <c r="L10" s="321">
        <f>1-K10/(H10+G10)</f>
        <v>1</v>
      </c>
      <c r="M10" s="481">
        <v>107</v>
      </c>
      <c r="N10" s="519">
        <v>549</v>
      </c>
      <c r="O10" s="485">
        <f>G10/(G10+H10)</f>
        <v>0.27593360995850624</v>
      </c>
      <c r="P10" s="307"/>
    </row>
    <row r="11" spans="1:32" ht="15.75" customHeight="1" x14ac:dyDescent="0.25">
      <c r="A11" s="307"/>
      <c r="B11" s="322">
        <v>2</v>
      </c>
      <c r="C11" s="323" t="s">
        <v>4</v>
      </c>
      <c r="D11" s="479">
        <v>355</v>
      </c>
      <c r="E11" s="479">
        <v>81</v>
      </c>
      <c r="F11" s="517">
        <f t="shared" ref="F11:F24" si="0">D11+E11</f>
        <v>436</v>
      </c>
      <c r="G11" s="482">
        <v>118</v>
      </c>
      <c r="H11" s="482">
        <v>214</v>
      </c>
      <c r="I11" s="479">
        <v>2</v>
      </c>
      <c r="J11" s="324">
        <f t="shared" ref="J11:J25" si="1">1-I11/(H11+G11)</f>
        <v>0.99397590361445787</v>
      </c>
      <c r="K11" s="482">
        <v>1</v>
      </c>
      <c r="L11" s="324">
        <f t="shared" ref="L11:L24" si="2">1-K11/(H11+G11)</f>
        <v>0.99698795180722888</v>
      </c>
      <c r="M11" s="482">
        <v>104</v>
      </c>
      <c r="N11" s="520">
        <v>403</v>
      </c>
      <c r="O11" s="486">
        <f t="shared" ref="O11:O25" si="3">G11/(G11+H11)</f>
        <v>0.35542168674698793</v>
      </c>
      <c r="P11" s="307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</row>
    <row r="12" spans="1:32" ht="15.75" x14ac:dyDescent="0.25">
      <c r="A12" s="307"/>
      <c r="B12" s="322">
        <v>3</v>
      </c>
      <c r="C12" s="323" t="s">
        <v>5</v>
      </c>
      <c r="D12" s="479">
        <v>239</v>
      </c>
      <c r="E12" s="479">
        <v>67</v>
      </c>
      <c r="F12" s="517">
        <f t="shared" si="0"/>
        <v>306</v>
      </c>
      <c r="G12" s="482">
        <v>82</v>
      </c>
      <c r="H12" s="482">
        <v>142</v>
      </c>
      <c r="I12" s="479">
        <v>12</v>
      </c>
      <c r="J12" s="324">
        <f t="shared" si="1"/>
        <v>0.9464285714285714</v>
      </c>
      <c r="K12" s="482">
        <v>0</v>
      </c>
      <c r="L12" s="324">
        <f t="shared" si="2"/>
        <v>1</v>
      </c>
      <c r="M12" s="482">
        <v>82</v>
      </c>
      <c r="N12" s="520">
        <v>279</v>
      </c>
      <c r="O12" s="486">
        <f t="shared" si="3"/>
        <v>0.36607142857142855</v>
      </c>
      <c r="P12" s="307"/>
      <c r="R12" s="326"/>
      <c r="S12" s="327"/>
      <c r="T12" s="326"/>
      <c r="U12" s="326"/>
      <c r="V12" s="326"/>
      <c r="W12" s="327"/>
      <c r="X12" s="326"/>
      <c r="Y12" s="327"/>
      <c r="Z12" s="326"/>
      <c r="AA12" s="326"/>
      <c r="AB12" s="326"/>
      <c r="AC12" s="326"/>
      <c r="AD12" s="326"/>
      <c r="AE12" s="327"/>
      <c r="AF12" s="326"/>
    </row>
    <row r="13" spans="1:32" ht="15.75" x14ac:dyDescent="0.25">
      <c r="A13" s="307"/>
      <c r="B13" s="322">
        <v>4</v>
      </c>
      <c r="C13" s="323" t="s">
        <v>6</v>
      </c>
      <c r="D13" s="479">
        <v>213</v>
      </c>
      <c r="E13" s="479">
        <v>44</v>
      </c>
      <c r="F13" s="517">
        <f t="shared" si="0"/>
        <v>257</v>
      </c>
      <c r="G13" s="482">
        <v>48</v>
      </c>
      <c r="H13" s="482">
        <v>161</v>
      </c>
      <c r="I13" s="479">
        <v>7</v>
      </c>
      <c r="J13" s="324">
        <f t="shared" si="1"/>
        <v>0.96650717703349287</v>
      </c>
      <c r="K13" s="482">
        <v>1</v>
      </c>
      <c r="L13" s="324">
        <f t="shared" si="2"/>
        <v>0.99521531100478466</v>
      </c>
      <c r="M13" s="482">
        <v>48</v>
      </c>
      <c r="N13" s="520">
        <v>232</v>
      </c>
      <c r="O13" s="486">
        <f t="shared" si="3"/>
        <v>0.22966507177033493</v>
      </c>
      <c r="P13" s="307"/>
    </row>
    <row r="14" spans="1:32" ht="15.75" x14ac:dyDescent="0.25">
      <c r="A14" s="307"/>
      <c r="B14" s="322">
        <v>5</v>
      </c>
      <c r="C14" s="323" t="s">
        <v>7</v>
      </c>
      <c r="D14" s="479">
        <v>232</v>
      </c>
      <c r="E14" s="479">
        <v>61</v>
      </c>
      <c r="F14" s="517">
        <f t="shared" si="0"/>
        <v>293</v>
      </c>
      <c r="G14" s="482">
        <v>79</v>
      </c>
      <c r="H14" s="482">
        <v>152</v>
      </c>
      <c r="I14" s="479">
        <v>10</v>
      </c>
      <c r="J14" s="324">
        <f t="shared" si="1"/>
        <v>0.95670995670995673</v>
      </c>
      <c r="K14" s="482">
        <v>0</v>
      </c>
      <c r="L14" s="324">
        <f t="shared" si="2"/>
        <v>1</v>
      </c>
      <c r="M14" s="482">
        <v>62</v>
      </c>
      <c r="N14" s="520">
        <v>258</v>
      </c>
      <c r="O14" s="486">
        <f t="shared" si="3"/>
        <v>0.34199134199134201</v>
      </c>
      <c r="P14" s="307"/>
    </row>
    <row r="15" spans="1:32" ht="20.25" customHeight="1" x14ac:dyDescent="0.25">
      <c r="A15" s="307"/>
      <c r="B15" s="322">
        <v>6</v>
      </c>
      <c r="C15" s="323" t="s">
        <v>8</v>
      </c>
      <c r="D15" s="479">
        <v>141</v>
      </c>
      <c r="E15" s="479">
        <v>39</v>
      </c>
      <c r="F15" s="517">
        <f t="shared" si="0"/>
        <v>180</v>
      </c>
      <c r="G15" s="482">
        <v>35</v>
      </c>
      <c r="H15" s="482">
        <v>120</v>
      </c>
      <c r="I15" s="479">
        <v>2</v>
      </c>
      <c r="J15" s="324">
        <f t="shared" si="1"/>
        <v>0.98709677419354835</v>
      </c>
      <c r="K15" s="482">
        <v>0</v>
      </c>
      <c r="L15" s="324">
        <f t="shared" si="2"/>
        <v>1</v>
      </c>
      <c r="M15" s="482">
        <v>25</v>
      </c>
      <c r="N15" s="520">
        <v>174</v>
      </c>
      <c r="O15" s="486">
        <f t="shared" si="3"/>
        <v>0.22580645161290322</v>
      </c>
      <c r="P15" s="307"/>
    </row>
    <row r="16" spans="1:32" ht="15.75" x14ac:dyDescent="0.25">
      <c r="A16" s="307"/>
      <c r="B16" s="322">
        <v>7</v>
      </c>
      <c r="C16" s="323" t="s">
        <v>9</v>
      </c>
      <c r="D16" s="479">
        <v>189</v>
      </c>
      <c r="E16" s="479">
        <v>58</v>
      </c>
      <c r="F16" s="517">
        <f t="shared" si="0"/>
        <v>247</v>
      </c>
      <c r="G16" s="482">
        <v>81</v>
      </c>
      <c r="H16" s="482">
        <v>126</v>
      </c>
      <c r="I16" s="479">
        <v>2</v>
      </c>
      <c r="J16" s="324">
        <f t="shared" si="1"/>
        <v>0.99033816425120769</v>
      </c>
      <c r="K16" s="482">
        <v>1</v>
      </c>
      <c r="L16" s="324">
        <f t="shared" si="2"/>
        <v>0.99516908212560384</v>
      </c>
      <c r="M16" s="482">
        <v>40</v>
      </c>
      <c r="N16" s="520">
        <v>233</v>
      </c>
      <c r="O16" s="486">
        <f t="shared" si="3"/>
        <v>0.39130434782608697</v>
      </c>
      <c r="P16" s="307"/>
    </row>
    <row r="17" spans="1:16" ht="15.75" x14ac:dyDescent="0.25">
      <c r="A17" s="307"/>
      <c r="B17" s="322">
        <v>8</v>
      </c>
      <c r="C17" s="323" t="s">
        <v>10</v>
      </c>
      <c r="D17" s="479">
        <v>173</v>
      </c>
      <c r="E17" s="479">
        <v>57</v>
      </c>
      <c r="F17" s="517">
        <f t="shared" si="0"/>
        <v>230</v>
      </c>
      <c r="G17" s="482">
        <v>65</v>
      </c>
      <c r="H17" s="482">
        <v>124</v>
      </c>
      <c r="I17" s="479">
        <v>4</v>
      </c>
      <c r="J17" s="324">
        <f t="shared" si="1"/>
        <v>0.97883597883597884</v>
      </c>
      <c r="K17" s="482">
        <v>0</v>
      </c>
      <c r="L17" s="324">
        <f t="shared" si="2"/>
        <v>1</v>
      </c>
      <c r="M17" s="482">
        <v>41</v>
      </c>
      <c r="N17" s="520">
        <v>213</v>
      </c>
      <c r="O17" s="486">
        <f t="shared" si="3"/>
        <v>0.3439153439153439</v>
      </c>
      <c r="P17" s="307"/>
    </row>
    <row r="18" spans="1:16" ht="15.75" x14ac:dyDescent="0.25">
      <c r="A18" s="307"/>
      <c r="B18" s="322">
        <v>9</v>
      </c>
      <c r="C18" s="323" t="s">
        <v>11</v>
      </c>
      <c r="D18" s="479">
        <v>352</v>
      </c>
      <c r="E18" s="479">
        <v>88</v>
      </c>
      <c r="F18" s="517">
        <f t="shared" si="0"/>
        <v>440</v>
      </c>
      <c r="G18" s="482">
        <v>137</v>
      </c>
      <c r="H18" s="482">
        <v>212</v>
      </c>
      <c r="I18" s="479">
        <v>18</v>
      </c>
      <c r="J18" s="324">
        <f t="shared" si="1"/>
        <v>0.9484240687679083</v>
      </c>
      <c r="K18" s="482">
        <v>0</v>
      </c>
      <c r="L18" s="324">
        <f t="shared" si="2"/>
        <v>1</v>
      </c>
      <c r="M18" s="482">
        <v>91</v>
      </c>
      <c r="N18" s="520">
        <v>397</v>
      </c>
      <c r="O18" s="486">
        <f t="shared" si="3"/>
        <v>0.39255014326647564</v>
      </c>
      <c r="P18" s="307"/>
    </row>
    <row r="19" spans="1:16" ht="15.75" x14ac:dyDescent="0.25">
      <c r="A19" s="307"/>
      <c r="B19" s="322">
        <v>10</v>
      </c>
      <c r="C19" s="323" t="s">
        <v>12</v>
      </c>
      <c r="D19" s="479">
        <v>400</v>
      </c>
      <c r="E19" s="479">
        <v>107</v>
      </c>
      <c r="F19" s="517">
        <f t="shared" si="0"/>
        <v>507</v>
      </c>
      <c r="G19" s="482">
        <v>178</v>
      </c>
      <c r="H19" s="482">
        <v>223</v>
      </c>
      <c r="I19" s="479">
        <v>6</v>
      </c>
      <c r="J19" s="324">
        <f t="shared" si="1"/>
        <v>0.98503740648379057</v>
      </c>
      <c r="K19" s="482">
        <v>0</v>
      </c>
      <c r="L19" s="324">
        <f t="shared" si="2"/>
        <v>1</v>
      </c>
      <c r="M19" s="482">
        <v>106</v>
      </c>
      <c r="N19" s="520">
        <v>475</v>
      </c>
      <c r="O19" s="486">
        <f t="shared" si="3"/>
        <v>0.44389027431421446</v>
      </c>
      <c r="P19" s="307"/>
    </row>
    <row r="20" spans="1:16" ht="20.25" customHeight="1" x14ac:dyDescent="0.25">
      <c r="A20" s="307"/>
      <c r="B20" s="322">
        <v>11</v>
      </c>
      <c r="C20" s="323" t="s">
        <v>13</v>
      </c>
      <c r="D20" s="479">
        <v>528</v>
      </c>
      <c r="E20" s="479">
        <v>122</v>
      </c>
      <c r="F20" s="517">
        <f t="shared" si="0"/>
        <v>650</v>
      </c>
      <c r="G20" s="482">
        <v>196</v>
      </c>
      <c r="H20" s="482">
        <v>352</v>
      </c>
      <c r="I20" s="479">
        <v>7</v>
      </c>
      <c r="J20" s="324">
        <f t="shared" si="1"/>
        <v>0.98722627737226276</v>
      </c>
      <c r="K20" s="482">
        <v>0</v>
      </c>
      <c r="L20" s="324">
        <f t="shared" si="2"/>
        <v>1</v>
      </c>
      <c r="M20" s="482">
        <v>102</v>
      </c>
      <c r="N20" s="520">
        <v>615</v>
      </c>
      <c r="O20" s="486">
        <f t="shared" si="3"/>
        <v>0.35766423357664234</v>
      </c>
      <c r="P20" s="307"/>
    </row>
    <row r="21" spans="1:16" ht="15.75" x14ac:dyDescent="0.25">
      <c r="A21" s="307"/>
      <c r="B21" s="322">
        <v>12</v>
      </c>
      <c r="C21" s="323" t="s">
        <v>14</v>
      </c>
      <c r="D21" s="479">
        <v>675</v>
      </c>
      <c r="E21" s="479">
        <v>160</v>
      </c>
      <c r="F21" s="517">
        <f t="shared" si="0"/>
        <v>835</v>
      </c>
      <c r="G21" s="482">
        <v>176</v>
      </c>
      <c r="H21" s="482">
        <v>477</v>
      </c>
      <c r="I21" s="479">
        <v>15</v>
      </c>
      <c r="J21" s="324">
        <f t="shared" si="1"/>
        <v>0.97702909647779479</v>
      </c>
      <c r="K21" s="482">
        <v>0</v>
      </c>
      <c r="L21" s="324">
        <f t="shared" si="2"/>
        <v>1</v>
      </c>
      <c r="M21" s="482">
        <v>182</v>
      </c>
      <c r="N21" s="520">
        <v>782</v>
      </c>
      <c r="O21" s="486">
        <f t="shared" si="3"/>
        <v>0.26952526799387444</v>
      </c>
      <c r="P21" s="307"/>
    </row>
    <row r="22" spans="1:16" ht="15.75" x14ac:dyDescent="0.25">
      <c r="A22" s="307"/>
      <c r="B22" s="322">
        <v>13</v>
      </c>
      <c r="C22" s="323" t="s">
        <v>15</v>
      </c>
      <c r="D22" s="479">
        <v>392</v>
      </c>
      <c r="E22" s="479">
        <v>114</v>
      </c>
      <c r="F22" s="517">
        <f t="shared" si="0"/>
        <v>506</v>
      </c>
      <c r="G22" s="482">
        <v>113</v>
      </c>
      <c r="H22" s="482">
        <v>243</v>
      </c>
      <c r="I22" s="479">
        <v>93</v>
      </c>
      <c r="J22" s="324">
        <f t="shared" si="1"/>
        <v>0.7387640449438202</v>
      </c>
      <c r="K22" s="482">
        <v>1</v>
      </c>
      <c r="L22" s="324">
        <f t="shared" si="2"/>
        <v>0.9971910112359551</v>
      </c>
      <c r="M22" s="482">
        <v>150</v>
      </c>
      <c r="N22" s="520">
        <v>485</v>
      </c>
      <c r="O22" s="486">
        <f t="shared" si="3"/>
        <v>0.31741573033707865</v>
      </c>
      <c r="P22" s="307"/>
    </row>
    <row r="23" spans="1:16" ht="15.75" x14ac:dyDescent="0.25">
      <c r="A23" s="307"/>
      <c r="B23" s="322">
        <v>14</v>
      </c>
      <c r="C23" s="323" t="s">
        <v>16</v>
      </c>
      <c r="D23" s="479">
        <v>295</v>
      </c>
      <c r="E23" s="479">
        <v>67</v>
      </c>
      <c r="F23" s="517">
        <f t="shared" si="0"/>
        <v>362</v>
      </c>
      <c r="G23" s="482">
        <v>88</v>
      </c>
      <c r="H23" s="482">
        <v>197</v>
      </c>
      <c r="I23" s="479">
        <v>2</v>
      </c>
      <c r="J23" s="324">
        <f t="shared" si="1"/>
        <v>0.99298245614035086</v>
      </c>
      <c r="K23" s="482">
        <v>0</v>
      </c>
      <c r="L23" s="324">
        <f t="shared" si="2"/>
        <v>1</v>
      </c>
      <c r="M23" s="482">
        <v>77</v>
      </c>
      <c r="N23" s="520">
        <v>330</v>
      </c>
      <c r="O23" s="486">
        <f t="shared" si="3"/>
        <v>0.30877192982456142</v>
      </c>
      <c r="P23" s="307"/>
    </row>
    <row r="24" spans="1:16" ht="31.5" thickBot="1" x14ac:dyDescent="0.3">
      <c r="A24" s="307"/>
      <c r="B24" s="328">
        <v>15</v>
      </c>
      <c r="C24" s="329" t="s">
        <v>17</v>
      </c>
      <c r="D24" s="480">
        <v>746</v>
      </c>
      <c r="E24" s="480">
        <v>181</v>
      </c>
      <c r="F24" s="518">
        <f t="shared" si="0"/>
        <v>927</v>
      </c>
      <c r="G24" s="483">
        <v>281</v>
      </c>
      <c r="H24" s="483">
        <v>500</v>
      </c>
      <c r="I24" s="480">
        <v>258</v>
      </c>
      <c r="J24" s="330">
        <f t="shared" si="1"/>
        <v>0.66965428937259919</v>
      </c>
      <c r="K24" s="483">
        <v>2</v>
      </c>
      <c r="L24" s="330">
        <f t="shared" si="2"/>
        <v>0.99743918053777214</v>
      </c>
      <c r="M24" s="483">
        <v>146</v>
      </c>
      <c r="N24" s="521">
        <v>864</v>
      </c>
      <c r="O24" s="487">
        <f t="shared" si="3"/>
        <v>0.35979513444302175</v>
      </c>
      <c r="P24" s="307"/>
    </row>
    <row r="25" spans="1:16" s="331" customFormat="1" ht="19.5" customHeight="1" x14ac:dyDescent="0.25">
      <c r="B25" s="332"/>
      <c r="C25" s="333" t="s">
        <v>204</v>
      </c>
      <c r="D25" s="522">
        <f t="shared" ref="D25:I25" si="4">SUM(D10:D24)</f>
        <v>5429</v>
      </c>
      <c r="E25" s="522">
        <f t="shared" si="4"/>
        <v>1336</v>
      </c>
      <c r="F25" s="522">
        <f t="shared" si="4"/>
        <v>6765</v>
      </c>
      <c r="G25" s="522">
        <f t="shared" si="4"/>
        <v>1810</v>
      </c>
      <c r="H25" s="522">
        <f t="shared" si="4"/>
        <v>3592</v>
      </c>
      <c r="I25" s="522">
        <f t="shared" si="4"/>
        <v>445</v>
      </c>
      <c r="J25" s="523">
        <f t="shared" si="1"/>
        <v>0.91762310255460944</v>
      </c>
      <c r="K25" s="522">
        <f>SUM(K10:K24)</f>
        <v>6</v>
      </c>
      <c r="L25" s="523">
        <f>1-K25/(H25+G25)</f>
        <v>0.99888930025916323</v>
      </c>
      <c r="M25" s="524">
        <f>SUM(M10:M24)</f>
        <v>1363</v>
      </c>
      <c r="N25" s="522">
        <f>SUM(N10:N24)</f>
        <v>6289</v>
      </c>
      <c r="O25" s="525">
        <f t="shared" si="3"/>
        <v>0.33506108848574601</v>
      </c>
    </row>
    <row r="26" spans="1:16" ht="19.5" customHeight="1" thickBot="1" x14ac:dyDescent="0.25">
      <c r="A26" s="307"/>
      <c r="B26" s="526"/>
      <c r="C26" s="527" t="s">
        <v>170</v>
      </c>
      <c r="D26" s="478">
        <v>4722</v>
      </c>
      <c r="E26" s="478">
        <v>1008</v>
      </c>
      <c r="F26" s="478">
        <v>5730</v>
      </c>
      <c r="G26" s="478">
        <v>1665</v>
      </c>
      <c r="H26" s="478">
        <v>2725</v>
      </c>
      <c r="I26" s="478">
        <v>200</v>
      </c>
      <c r="J26" s="528">
        <v>0.95444191343963558</v>
      </c>
      <c r="K26" s="478">
        <v>10</v>
      </c>
      <c r="L26" s="528">
        <v>0.99772209567198178</v>
      </c>
      <c r="M26" s="529">
        <v>1337</v>
      </c>
      <c r="N26" s="478">
        <v>5366</v>
      </c>
      <c r="O26" s="530">
        <v>0.37927107061503418</v>
      </c>
      <c r="P26" s="307"/>
    </row>
    <row r="27" spans="1:16" s="331" customFormat="1" ht="19.5" customHeight="1" x14ac:dyDescent="0.25">
      <c r="B27" s="334"/>
      <c r="C27" s="335" t="s">
        <v>85</v>
      </c>
      <c r="D27" s="336">
        <v>4585</v>
      </c>
      <c r="E27" s="336">
        <v>1047</v>
      </c>
      <c r="F27" s="336">
        <v>5632</v>
      </c>
      <c r="G27" s="336">
        <v>1807</v>
      </c>
      <c r="H27" s="336">
        <v>2757</v>
      </c>
      <c r="I27" s="336">
        <v>213</v>
      </c>
      <c r="J27" s="337">
        <v>0.95333041191936896</v>
      </c>
      <c r="K27" s="336">
        <v>16</v>
      </c>
      <c r="L27" s="337">
        <v>0.99649430324276955</v>
      </c>
      <c r="M27" s="338">
        <v>1066</v>
      </c>
      <c r="N27" s="336">
        <v>5196</v>
      </c>
      <c r="O27" s="339">
        <v>0.39592462751971952</v>
      </c>
    </row>
    <row r="28" spans="1:16" s="331" customFormat="1" ht="19.5" customHeight="1" x14ac:dyDescent="0.25">
      <c r="B28" s="340"/>
      <c r="C28" s="341" t="s">
        <v>82</v>
      </c>
      <c r="D28" s="342">
        <v>4285</v>
      </c>
      <c r="E28" s="343">
        <v>1046</v>
      </c>
      <c r="F28" s="343">
        <v>5331</v>
      </c>
      <c r="G28" s="343">
        <v>1662</v>
      </c>
      <c r="H28" s="343">
        <v>2666</v>
      </c>
      <c r="I28" s="342">
        <v>223</v>
      </c>
      <c r="J28" s="344">
        <v>0.94847504621072087</v>
      </c>
      <c r="K28" s="342">
        <v>17</v>
      </c>
      <c r="L28" s="344">
        <v>0.99607208872458408</v>
      </c>
      <c r="M28" s="343">
        <v>1038</v>
      </c>
      <c r="N28" s="342">
        <v>4963</v>
      </c>
      <c r="O28" s="345">
        <v>0.38401109057301291</v>
      </c>
    </row>
    <row r="29" spans="1:16" s="331" customFormat="1" ht="19.5" customHeight="1" thickBot="1" x14ac:dyDescent="0.3">
      <c r="B29" s="346"/>
      <c r="C29" s="347" t="s">
        <v>71</v>
      </c>
      <c r="D29" s="348">
        <v>4135</v>
      </c>
      <c r="E29" s="349">
        <v>1007</v>
      </c>
      <c r="F29" s="349">
        <v>5142</v>
      </c>
      <c r="G29" s="349">
        <v>1673</v>
      </c>
      <c r="H29" s="349">
        <v>2458</v>
      </c>
      <c r="I29" s="348">
        <v>314</v>
      </c>
      <c r="J29" s="350">
        <v>0.92398934882595007</v>
      </c>
      <c r="K29" s="348">
        <v>10</v>
      </c>
      <c r="L29" s="350">
        <v>0.99757927862503026</v>
      </c>
      <c r="M29" s="349">
        <v>1039</v>
      </c>
      <c r="N29" s="348">
        <v>4817</v>
      </c>
      <c r="O29" s="351">
        <v>0.40498668603243765</v>
      </c>
    </row>
    <row r="30" spans="1:16" x14ac:dyDescent="0.2">
      <c r="A30" s="309"/>
      <c r="B30" s="309"/>
    </row>
    <row r="31" spans="1:16" x14ac:dyDescent="0.2">
      <c r="P31" s="307"/>
    </row>
    <row r="36" spans="13:13" x14ac:dyDescent="0.2">
      <c r="M36" s="307" t="s">
        <v>83</v>
      </c>
    </row>
  </sheetData>
  <printOptions horizontalCentered="1" verticalCentered="1"/>
  <pageMargins left="0.39370078740157483" right="0.39370078740157483" top="0.78740157480314965" bottom="0.94488188976377963" header="0.51181102362204722" footer="0.51181102362204722"/>
  <pageSetup paperSize="9" scale="85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pageSetUpPr fitToPage="1"/>
  </sheetPr>
  <dimension ref="A1:AH49"/>
  <sheetViews>
    <sheetView showGridLines="0" workbookViewId="0">
      <selection activeCell="M4" sqref="M4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0.7109375" style="1" customWidth="1"/>
    <col min="4" max="4" width="8" style="1" customWidth="1"/>
    <col min="5" max="5" width="12.7109375" style="1" customWidth="1"/>
    <col min="6" max="6" width="8.5703125" style="1" customWidth="1"/>
    <col min="7" max="7" width="8.85546875" style="1" customWidth="1"/>
    <col min="8" max="8" width="9" style="1" customWidth="1"/>
    <col min="9" max="9" width="11.42578125" style="1" customWidth="1"/>
    <col min="10" max="10" width="4.85546875" style="3" customWidth="1"/>
    <col min="11" max="11" width="22" style="1" bestFit="1" customWidth="1"/>
    <col min="12" max="12" width="10.42578125" style="1" customWidth="1"/>
    <col min="13" max="13" width="9.28515625" style="1" customWidth="1"/>
    <col min="14" max="14" width="10.85546875" style="1" customWidth="1"/>
    <col min="15" max="15" width="9" style="1" customWidth="1"/>
    <col min="16" max="16" width="8.85546875" style="1" customWidth="1"/>
    <col min="17" max="17" width="8" style="1" customWidth="1"/>
    <col min="18" max="18" width="11.140625" style="1" customWidth="1"/>
    <col min="19" max="19" width="11.42578125" style="1" customWidth="1"/>
    <col min="20" max="16384" width="11.42578125" style="1"/>
  </cols>
  <sheetData>
    <row r="1" spans="1:34" x14ac:dyDescent="0.2">
      <c r="A1" s="4" t="s">
        <v>0</v>
      </c>
      <c r="J1" s="4"/>
    </row>
    <row r="3" spans="1:34" x14ac:dyDescent="0.2">
      <c r="A3" s="4" t="str">
        <f>A8</f>
        <v>Tabell 2-4-1 - A1 - Barn og unge med tiltak i barnevernet pr. 31.12.</v>
      </c>
      <c r="J3" s="4"/>
    </row>
    <row r="4" spans="1:34" x14ac:dyDescent="0.2">
      <c r="A4" s="4" t="str">
        <f>J8</f>
        <v>Tabell 2-4-1 - A2 - Barn og unge med tiltak i barnevernet i perioden 01.01 - 31.12.</v>
      </c>
      <c r="J4" s="4"/>
    </row>
    <row r="5" spans="1:34" x14ac:dyDescent="0.2">
      <c r="A5" s="4"/>
      <c r="J5" s="4"/>
    </row>
    <row r="6" spans="1:34" x14ac:dyDescent="0.2">
      <c r="A6" s="4"/>
      <c r="J6" s="4"/>
    </row>
    <row r="8" spans="1:34" s="5" customFormat="1" ht="22.5" customHeight="1" thickBot="1" x14ac:dyDescent="0.25">
      <c r="A8" s="21" t="s">
        <v>226</v>
      </c>
      <c r="B8" s="22"/>
      <c r="C8" s="22"/>
      <c r="D8" s="22"/>
      <c r="E8" s="22"/>
      <c r="F8" s="22"/>
      <c r="G8" s="22"/>
      <c r="H8" s="22"/>
      <c r="J8" s="23" t="s">
        <v>228</v>
      </c>
      <c r="R8" s="22"/>
    </row>
    <row r="9" spans="1:34" s="5" customFormat="1" ht="102" customHeight="1" thickBot="1" x14ac:dyDescent="0.25">
      <c r="A9" s="24" t="s">
        <v>1</v>
      </c>
      <c r="B9" s="25" t="s">
        <v>2</v>
      </c>
      <c r="C9" s="26" t="s">
        <v>188</v>
      </c>
      <c r="D9" s="27" t="s">
        <v>32</v>
      </c>
      <c r="E9" s="26" t="s">
        <v>171</v>
      </c>
      <c r="F9" s="27" t="s">
        <v>32</v>
      </c>
      <c r="G9" s="26" t="s">
        <v>190</v>
      </c>
      <c r="H9" s="36" t="s">
        <v>189</v>
      </c>
      <c r="J9" s="6" t="s">
        <v>1</v>
      </c>
      <c r="K9" s="7" t="s">
        <v>2</v>
      </c>
      <c r="L9" s="26" t="s">
        <v>188</v>
      </c>
      <c r="M9" s="9" t="s">
        <v>32</v>
      </c>
      <c r="N9" s="26" t="s">
        <v>171</v>
      </c>
      <c r="O9" s="9" t="s">
        <v>32</v>
      </c>
      <c r="P9" s="8" t="s">
        <v>191</v>
      </c>
      <c r="Q9" s="28" t="s">
        <v>189</v>
      </c>
      <c r="R9" s="36" t="s">
        <v>203</v>
      </c>
      <c r="T9" s="5" t="s">
        <v>83</v>
      </c>
      <c r="U9" s="5" t="s">
        <v>83</v>
      </c>
    </row>
    <row r="10" spans="1:34" ht="15" customHeight="1" x14ac:dyDescent="0.2">
      <c r="A10" s="10">
        <v>1</v>
      </c>
      <c r="B10" s="11" t="s">
        <v>3</v>
      </c>
      <c r="C10" s="488">
        <v>236</v>
      </c>
      <c r="D10" s="490">
        <v>222</v>
      </c>
      <c r="E10" s="491">
        <v>159</v>
      </c>
      <c r="F10" s="489">
        <v>121</v>
      </c>
      <c r="G10" s="490">
        <v>6</v>
      </c>
      <c r="H10" s="178">
        <f>C10+E10</f>
        <v>395</v>
      </c>
      <c r="J10" s="10">
        <v>1</v>
      </c>
      <c r="K10" s="11" t="s">
        <v>3</v>
      </c>
      <c r="L10" s="488">
        <v>398</v>
      </c>
      <c r="M10" s="490">
        <v>361</v>
      </c>
      <c r="N10" s="491">
        <v>243</v>
      </c>
      <c r="O10" s="489">
        <v>187</v>
      </c>
      <c r="P10" s="490">
        <v>76</v>
      </c>
      <c r="Q10" s="178">
        <f>L10+N10</f>
        <v>641</v>
      </c>
      <c r="R10" s="178">
        <v>39</v>
      </c>
      <c r="T10" s="234"/>
      <c r="U10" s="233"/>
      <c r="V10" s="234"/>
      <c r="W10" s="234"/>
      <c r="X10" s="234"/>
      <c r="Y10" s="233"/>
      <c r="Z10" s="234"/>
      <c r="AA10" s="233"/>
      <c r="AB10" s="234"/>
      <c r="AC10" s="234"/>
      <c r="AD10" s="234"/>
      <c r="AE10" s="234"/>
      <c r="AF10" s="234"/>
      <c r="AG10" s="233"/>
      <c r="AH10" s="234"/>
    </row>
    <row r="11" spans="1:34" ht="12.75" customHeight="1" x14ac:dyDescent="0.2">
      <c r="A11" s="12">
        <v>2</v>
      </c>
      <c r="B11" s="13" t="s">
        <v>4</v>
      </c>
      <c r="C11" s="223">
        <v>198</v>
      </c>
      <c r="D11" s="206">
        <v>186</v>
      </c>
      <c r="E11" s="492">
        <v>101</v>
      </c>
      <c r="F11" s="204">
        <v>70</v>
      </c>
      <c r="G11" s="206">
        <v>4</v>
      </c>
      <c r="H11" s="230">
        <f t="shared" ref="H11:H24" si="0">C11+E11</f>
        <v>299</v>
      </c>
      <c r="J11" s="12">
        <v>2</v>
      </c>
      <c r="K11" s="13" t="s">
        <v>4</v>
      </c>
      <c r="L11" s="223">
        <v>303</v>
      </c>
      <c r="M11" s="206">
        <v>275</v>
      </c>
      <c r="N11" s="492">
        <v>130</v>
      </c>
      <c r="O11" s="204">
        <v>87</v>
      </c>
      <c r="P11" s="206">
        <v>20</v>
      </c>
      <c r="Q11" s="230">
        <f t="shared" ref="Q11:Q24" si="1">L11+N11</f>
        <v>433</v>
      </c>
      <c r="R11" s="230">
        <v>22</v>
      </c>
      <c r="T11" s="232"/>
      <c r="U11" s="231"/>
      <c r="V11" s="232"/>
      <c r="W11" s="232"/>
      <c r="X11" s="232"/>
      <c r="Y11" s="231"/>
      <c r="Z11" s="232"/>
      <c r="AA11" s="231"/>
      <c r="AB11" s="232"/>
      <c r="AC11" s="232"/>
      <c r="AD11" s="232"/>
      <c r="AE11" s="232"/>
      <c r="AF11" s="232"/>
      <c r="AG11" s="231"/>
      <c r="AH11" s="232"/>
    </row>
    <row r="12" spans="1:34" ht="12.75" x14ac:dyDescent="0.2">
      <c r="A12" s="12">
        <v>3</v>
      </c>
      <c r="B12" s="13" t="s">
        <v>5</v>
      </c>
      <c r="C12" s="223">
        <v>111</v>
      </c>
      <c r="D12" s="206">
        <v>107</v>
      </c>
      <c r="E12" s="492">
        <v>128</v>
      </c>
      <c r="F12" s="204">
        <v>91</v>
      </c>
      <c r="G12" s="206">
        <v>4</v>
      </c>
      <c r="H12" s="230">
        <f t="shared" si="0"/>
        <v>239</v>
      </c>
      <c r="J12" s="12">
        <v>3</v>
      </c>
      <c r="K12" s="13" t="s">
        <v>5</v>
      </c>
      <c r="L12" s="223">
        <v>196</v>
      </c>
      <c r="M12" s="206">
        <v>177</v>
      </c>
      <c r="N12" s="492">
        <v>151</v>
      </c>
      <c r="O12" s="204">
        <v>98</v>
      </c>
      <c r="P12" s="206">
        <v>17</v>
      </c>
      <c r="Q12" s="230">
        <f t="shared" si="1"/>
        <v>347</v>
      </c>
      <c r="R12" s="230">
        <v>21</v>
      </c>
      <c r="T12" s="232"/>
      <c r="U12" s="231"/>
      <c r="V12" s="232"/>
      <c r="W12" s="232"/>
      <c r="X12" s="232"/>
      <c r="Y12" s="231"/>
      <c r="Z12" s="232"/>
      <c r="AA12" s="231"/>
      <c r="AB12" s="232"/>
      <c r="AC12" s="232"/>
      <c r="AD12" s="232"/>
      <c r="AE12" s="232"/>
      <c r="AF12" s="232"/>
      <c r="AG12" s="231"/>
      <c r="AH12" s="232"/>
    </row>
    <row r="13" spans="1:34" ht="12.75" x14ac:dyDescent="0.2">
      <c r="A13" s="12">
        <v>4</v>
      </c>
      <c r="B13" s="13" t="s">
        <v>6</v>
      </c>
      <c r="C13" s="223">
        <v>41</v>
      </c>
      <c r="D13" s="206">
        <v>40</v>
      </c>
      <c r="E13" s="492">
        <v>59</v>
      </c>
      <c r="F13" s="204">
        <v>46</v>
      </c>
      <c r="G13" s="206">
        <v>3</v>
      </c>
      <c r="H13" s="230">
        <f t="shared" si="0"/>
        <v>100</v>
      </c>
      <c r="J13" s="12">
        <v>4</v>
      </c>
      <c r="K13" s="13" t="s">
        <v>6</v>
      </c>
      <c r="L13" s="223">
        <v>99</v>
      </c>
      <c r="M13" s="206">
        <v>93</v>
      </c>
      <c r="N13" s="492">
        <v>84</v>
      </c>
      <c r="O13" s="204">
        <v>61</v>
      </c>
      <c r="P13" s="206">
        <v>17</v>
      </c>
      <c r="Q13" s="230">
        <f t="shared" si="1"/>
        <v>183</v>
      </c>
      <c r="R13" s="230">
        <v>13</v>
      </c>
      <c r="T13" s="232"/>
      <c r="U13" s="231"/>
      <c r="V13" s="232"/>
      <c r="W13" s="232"/>
      <c r="X13" s="232"/>
      <c r="Y13" s="231"/>
      <c r="Z13" s="232"/>
      <c r="AA13" s="231"/>
      <c r="AB13" s="232"/>
      <c r="AC13" s="232"/>
      <c r="AD13" s="232"/>
      <c r="AE13" s="232"/>
      <c r="AF13" s="232"/>
      <c r="AG13" s="231"/>
      <c r="AH13" s="232"/>
    </row>
    <row r="14" spans="1:34" x14ac:dyDescent="0.2">
      <c r="A14" s="12">
        <v>5</v>
      </c>
      <c r="B14" s="13" t="s">
        <v>7</v>
      </c>
      <c r="C14" s="223">
        <v>115</v>
      </c>
      <c r="D14" s="206">
        <v>110</v>
      </c>
      <c r="E14" s="492">
        <v>47</v>
      </c>
      <c r="F14" s="204">
        <v>36</v>
      </c>
      <c r="G14" s="206">
        <v>1</v>
      </c>
      <c r="H14" s="230">
        <f t="shared" si="0"/>
        <v>162</v>
      </c>
      <c r="J14" s="12">
        <v>5</v>
      </c>
      <c r="K14" s="13" t="s">
        <v>7</v>
      </c>
      <c r="L14" s="223">
        <v>196</v>
      </c>
      <c r="M14" s="206">
        <v>187</v>
      </c>
      <c r="N14" s="492">
        <v>69</v>
      </c>
      <c r="O14" s="204">
        <v>53</v>
      </c>
      <c r="P14" s="206">
        <v>17</v>
      </c>
      <c r="Q14" s="230">
        <f t="shared" si="1"/>
        <v>265</v>
      </c>
      <c r="R14" s="230">
        <v>20</v>
      </c>
    </row>
    <row r="15" spans="1:34" ht="20.25" customHeight="1" x14ac:dyDescent="0.2">
      <c r="A15" s="12">
        <v>6</v>
      </c>
      <c r="B15" s="13" t="s">
        <v>8</v>
      </c>
      <c r="C15" s="223">
        <v>41</v>
      </c>
      <c r="D15" s="206">
        <v>39</v>
      </c>
      <c r="E15" s="492">
        <v>19</v>
      </c>
      <c r="F15" s="204">
        <v>11</v>
      </c>
      <c r="G15" s="206">
        <v>0</v>
      </c>
      <c r="H15" s="230">
        <f t="shared" si="0"/>
        <v>60</v>
      </c>
      <c r="J15" s="12">
        <v>6</v>
      </c>
      <c r="K15" s="13" t="s">
        <v>8</v>
      </c>
      <c r="L15" s="223">
        <v>87</v>
      </c>
      <c r="M15" s="206">
        <v>80</v>
      </c>
      <c r="N15" s="492">
        <v>22</v>
      </c>
      <c r="O15" s="204">
        <v>12</v>
      </c>
      <c r="P15" s="206">
        <v>3</v>
      </c>
      <c r="Q15" s="230">
        <f t="shared" si="1"/>
        <v>109</v>
      </c>
      <c r="R15" s="230">
        <v>3</v>
      </c>
    </row>
    <row r="16" spans="1:34" x14ac:dyDescent="0.2">
      <c r="A16" s="12">
        <v>7</v>
      </c>
      <c r="B16" s="13" t="s">
        <v>9</v>
      </c>
      <c r="C16" s="223">
        <v>102</v>
      </c>
      <c r="D16" s="206">
        <v>98</v>
      </c>
      <c r="E16" s="492">
        <v>50</v>
      </c>
      <c r="F16" s="204">
        <v>26</v>
      </c>
      <c r="G16" s="206">
        <v>3</v>
      </c>
      <c r="H16" s="230">
        <f t="shared" si="0"/>
        <v>152</v>
      </c>
      <c r="J16" s="12">
        <v>7</v>
      </c>
      <c r="K16" s="13" t="s">
        <v>9</v>
      </c>
      <c r="L16" s="223">
        <v>164</v>
      </c>
      <c r="M16" s="206">
        <v>153</v>
      </c>
      <c r="N16" s="492">
        <v>66</v>
      </c>
      <c r="O16" s="204">
        <v>35</v>
      </c>
      <c r="P16" s="206">
        <v>12</v>
      </c>
      <c r="Q16" s="230">
        <f t="shared" si="1"/>
        <v>230</v>
      </c>
      <c r="R16" s="230">
        <v>12</v>
      </c>
      <c r="V16" s="1" t="s">
        <v>83</v>
      </c>
    </row>
    <row r="17" spans="1:19" x14ac:dyDescent="0.2">
      <c r="A17" s="12">
        <v>8</v>
      </c>
      <c r="B17" s="13" t="s">
        <v>10</v>
      </c>
      <c r="C17" s="223">
        <v>77</v>
      </c>
      <c r="D17" s="206">
        <v>75</v>
      </c>
      <c r="E17" s="492">
        <v>37</v>
      </c>
      <c r="F17" s="204">
        <v>27</v>
      </c>
      <c r="G17" s="206">
        <v>0</v>
      </c>
      <c r="H17" s="230">
        <f t="shared" si="0"/>
        <v>114</v>
      </c>
      <c r="J17" s="12">
        <v>8</v>
      </c>
      <c r="K17" s="13" t="s">
        <v>10</v>
      </c>
      <c r="L17" s="223">
        <v>128</v>
      </c>
      <c r="M17" s="206">
        <v>122</v>
      </c>
      <c r="N17" s="492">
        <v>46</v>
      </c>
      <c r="O17" s="204">
        <v>33</v>
      </c>
      <c r="P17" s="206">
        <v>5</v>
      </c>
      <c r="Q17" s="230">
        <f t="shared" si="1"/>
        <v>174</v>
      </c>
      <c r="R17" s="230">
        <v>4</v>
      </c>
    </row>
    <row r="18" spans="1:19" x14ac:dyDescent="0.2">
      <c r="A18" s="12">
        <v>9</v>
      </c>
      <c r="B18" s="13" t="s">
        <v>11</v>
      </c>
      <c r="C18" s="223">
        <v>164</v>
      </c>
      <c r="D18" s="206">
        <v>157</v>
      </c>
      <c r="E18" s="492">
        <v>51</v>
      </c>
      <c r="F18" s="204">
        <v>23</v>
      </c>
      <c r="G18" s="206">
        <v>2</v>
      </c>
      <c r="H18" s="230">
        <f t="shared" si="0"/>
        <v>215</v>
      </c>
      <c r="J18" s="12">
        <v>9</v>
      </c>
      <c r="K18" s="13" t="s">
        <v>11</v>
      </c>
      <c r="L18" s="223">
        <v>294</v>
      </c>
      <c r="M18" s="206">
        <v>273</v>
      </c>
      <c r="N18" s="492">
        <v>91</v>
      </c>
      <c r="O18" s="204">
        <v>54</v>
      </c>
      <c r="P18" s="206">
        <v>17</v>
      </c>
      <c r="Q18" s="230">
        <f t="shared" si="1"/>
        <v>385</v>
      </c>
      <c r="R18" s="230">
        <v>15</v>
      </c>
    </row>
    <row r="19" spans="1:19" x14ac:dyDescent="0.2">
      <c r="A19" s="12">
        <v>10</v>
      </c>
      <c r="B19" s="13" t="s">
        <v>12</v>
      </c>
      <c r="C19" s="223">
        <v>227</v>
      </c>
      <c r="D19" s="206">
        <v>221</v>
      </c>
      <c r="E19" s="492">
        <v>119</v>
      </c>
      <c r="F19" s="204">
        <v>73</v>
      </c>
      <c r="G19" s="206">
        <v>6</v>
      </c>
      <c r="H19" s="230">
        <f t="shared" si="0"/>
        <v>346</v>
      </c>
      <c r="J19" s="12">
        <v>10</v>
      </c>
      <c r="K19" s="13" t="s">
        <v>12</v>
      </c>
      <c r="L19" s="223">
        <v>385</v>
      </c>
      <c r="M19" s="206">
        <v>360</v>
      </c>
      <c r="N19" s="492">
        <v>143</v>
      </c>
      <c r="O19" s="204">
        <v>84</v>
      </c>
      <c r="P19" s="206">
        <v>26</v>
      </c>
      <c r="Q19" s="230">
        <f t="shared" si="1"/>
        <v>528</v>
      </c>
      <c r="R19" s="230">
        <v>22</v>
      </c>
    </row>
    <row r="20" spans="1:19" ht="20.25" customHeight="1" x14ac:dyDescent="0.2">
      <c r="A20" s="12">
        <v>11</v>
      </c>
      <c r="B20" s="13" t="s">
        <v>13</v>
      </c>
      <c r="C20" s="223">
        <v>174</v>
      </c>
      <c r="D20" s="206">
        <v>165</v>
      </c>
      <c r="E20" s="492">
        <v>103</v>
      </c>
      <c r="F20" s="204">
        <v>62</v>
      </c>
      <c r="G20" s="206">
        <v>0</v>
      </c>
      <c r="H20" s="230">
        <f t="shared" si="0"/>
        <v>277</v>
      </c>
      <c r="J20" s="12">
        <v>11</v>
      </c>
      <c r="K20" s="13" t="s">
        <v>13</v>
      </c>
      <c r="L20" s="223">
        <v>368</v>
      </c>
      <c r="M20" s="206">
        <v>339</v>
      </c>
      <c r="N20" s="492">
        <v>138</v>
      </c>
      <c r="O20" s="204">
        <v>77</v>
      </c>
      <c r="P20" s="206">
        <v>16</v>
      </c>
      <c r="Q20" s="230">
        <f t="shared" si="1"/>
        <v>506</v>
      </c>
      <c r="R20" s="230">
        <v>23</v>
      </c>
    </row>
    <row r="21" spans="1:19" x14ac:dyDescent="0.2">
      <c r="A21" s="12">
        <v>12</v>
      </c>
      <c r="B21" s="13" t="s">
        <v>14</v>
      </c>
      <c r="C21" s="223">
        <v>240</v>
      </c>
      <c r="D21" s="206">
        <v>224</v>
      </c>
      <c r="E21" s="492">
        <v>135</v>
      </c>
      <c r="F21" s="204">
        <v>106</v>
      </c>
      <c r="G21" s="206">
        <v>6</v>
      </c>
      <c r="H21" s="230">
        <f t="shared" si="0"/>
        <v>375</v>
      </c>
      <c r="J21" s="12">
        <v>12</v>
      </c>
      <c r="K21" s="13" t="s">
        <v>14</v>
      </c>
      <c r="L21" s="223">
        <v>391</v>
      </c>
      <c r="M21" s="206">
        <v>373</v>
      </c>
      <c r="N21" s="492">
        <v>171</v>
      </c>
      <c r="O21" s="204">
        <v>127</v>
      </c>
      <c r="P21" s="206">
        <v>39</v>
      </c>
      <c r="Q21" s="230">
        <f t="shared" si="1"/>
        <v>562</v>
      </c>
      <c r="R21" s="230">
        <v>32</v>
      </c>
    </row>
    <row r="22" spans="1:19" x14ac:dyDescent="0.2">
      <c r="A22" s="12">
        <v>13</v>
      </c>
      <c r="B22" s="13" t="s">
        <v>15</v>
      </c>
      <c r="C22" s="223">
        <v>180</v>
      </c>
      <c r="D22" s="206">
        <v>178</v>
      </c>
      <c r="E22" s="492">
        <v>128</v>
      </c>
      <c r="F22" s="204">
        <v>82</v>
      </c>
      <c r="G22" s="206">
        <v>3</v>
      </c>
      <c r="H22" s="230">
        <f t="shared" si="0"/>
        <v>308</v>
      </c>
      <c r="J22" s="12">
        <v>13</v>
      </c>
      <c r="K22" s="13" t="s">
        <v>15</v>
      </c>
      <c r="L22" s="223">
        <v>317</v>
      </c>
      <c r="M22" s="206">
        <v>305</v>
      </c>
      <c r="N22" s="492">
        <v>143</v>
      </c>
      <c r="O22" s="204">
        <v>88</v>
      </c>
      <c r="P22" s="206">
        <v>13</v>
      </c>
      <c r="Q22" s="230">
        <f t="shared" si="1"/>
        <v>460</v>
      </c>
      <c r="R22" s="230">
        <v>15</v>
      </c>
    </row>
    <row r="23" spans="1:19" x14ac:dyDescent="0.2">
      <c r="A23" s="12">
        <v>14</v>
      </c>
      <c r="B23" s="13" t="s">
        <v>16</v>
      </c>
      <c r="C23" s="223">
        <v>109</v>
      </c>
      <c r="D23" s="206">
        <v>109</v>
      </c>
      <c r="E23" s="492">
        <v>58</v>
      </c>
      <c r="F23" s="204">
        <v>53</v>
      </c>
      <c r="G23" s="206">
        <v>3</v>
      </c>
      <c r="H23" s="230">
        <f t="shared" si="0"/>
        <v>167</v>
      </c>
      <c r="J23" s="12">
        <v>14</v>
      </c>
      <c r="K23" s="13" t="s">
        <v>16</v>
      </c>
      <c r="L23" s="223">
        <v>182</v>
      </c>
      <c r="M23" s="206">
        <v>175</v>
      </c>
      <c r="N23" s="492">
        <v>75</v>
      </c>
      <c r="O23" s="204">
        <v>62</v>
      </c>
      <c r="P23" s="206">
        <v>10</v>
      </c>
      <c r="Q23" s="230">
        <f t="shared" si="1"/>
        <v>257</v>
      </c>
      <c r="R23" s="230">
        <v>12</v>
      </c>
    </row>
    <row r="24" spans="1:19" ht="12.75" thickBot="1" x14ac:dyDescent="0.25">
      <c r="A24" s="14">
        <v>15</v>
      </c>
      <c r="B24" s="15" t="s">
        <v>17</v>
      </c>
      <c r="C24" s="177">
        <v>384</v>
      </c>
      <c r="D24" s="207">
        <v>350</v>
      </c>
      <c r="E24" s="493">
        <v>154</v>
      </c>
      <c r="F24" s="205">
        <v>125</v>
      </c>
      <c r="G24" s="207">
        <v>11</v>
      </c>
      <c r="H24" s="473">
        <f t="shared" si="0"/>
        <v>538</v>
      </c>
      <c r="J24" s="14">
        <v>15</v>
      </c>
      <c r="K24" s="15" t="s">
        <v>17</v>
      </c>
      <c r="L24" s="177">
        <v>648</v>
      </c>
      <c r="M24" s="207">
        <v>588</v>
      </c>
      <c r="N24" s="493">
        <v>201</v>
      </c>
      <c r="O24" s="205">
        <v>150</v>
      </c>
      <c r="P24" s="207">
        <v>49</v>
      </c>
      <c r="Q24" s="473">
        <f t="shared" si="1"/>
        <v>849</v>
      </c>
      <c r="R24" s="473">
        <v>53</v>
      </c>
    </row>
    <row r="25" spans="1:19" s="17" customFormat="1" ht="25.5" customHeight="1" x14ac:dyDescent="0.2">
      <c r="A25" s="275"/>
      <c r="B25" s="494" t="s">
        <v>227</v>
      </c>
      <c r="C25" s="496">
        <f t="shared" ref="C25:H25" si="2">SUM(C10:C24)</f>
        <v>2399</v>
      </c>
      <c r="D25" s="277">
        <f t="shared" si="2"/>
        <v>2281</v>
      </c>
      <c r="E25" s="496">
        <f t="shared" si="2"/>
        <v>1348</v>
      </c>
      <c r="F25" s="276">
        <f t="shared" si="2"/>
        <v>952</v>
      </c>
      <c r="G25" s="277">
        <f t="shared" si="2"/>
        <v>52</v>
      </c>
      <c r="H25" s="498">
        <f t="shared" si="2"/>
        <v>3747</v>
      </c>
      <c r="J25" s="70"/>
      <c r="K25" s="494" t="s">
        <v>204</v>
      </c>
      <c r="L25" s="500">
        <f t="shared" ref="L25:R25" si="3">SUM(L10:L24)</f>
        <v>4156</v>
      </c>
      <c r="M25" s="73">
        <f t="shared" si="3"/>
        <v>3861</v>
      </c>
      <c r="N25" s="500">
        <f t="shared" si="3"/>
        <v>1773</v>
      </c>
      <c r="O25" s="72">
        <f t="shared" si="3"/>
        <v>1208</v>
      </c>
      <c r="P25" s="72">
        <f t="shared" si="3"/>
        <v>337</v>
      </c>
      <c r="Q25" s="73">
        <f t="shared" si="3"/>
        <v>5929</v>
      </c>
      <c r="R25" s="503">
        <f t="shared" si="3"/>
        <v>306</v>
      </c>
    </row>
    <row r="26" spans="1:19" s="17" customFormat="1" ht="25.5" hidden="1" customHeight="1" thickBot="1" x14ac:dyDescent="0.25">
      <c r="A26" s="215"/>
      <c r="B26" s="495" t="s">
        <v>70</v>
      </c>
      <c r="C26" s="497">
        <v>2822</v>
      </c>
      <c r="D26" s="226">
        <v>2709</v>
      </c>
      <c r="E26" s="497">
        <v>1305</v>
      </c>
      <c r="F26" s="212">
        <v>929</v>
      </c>
      <c r="G26" s="226">
        <v>28</v>
      </c>
      <c r="H26" s="499">
        <v>4127</v>
      </c>
      <c r="J26" s="74"/>
      <c r="K26" s="495" t="s">
        <v>70</v>
      </c>
      <c r="L26" s="501">
        <v>3937</v>
      </c>
      <c r="M26" s="502">
        <v>3699</v>
      </c>
      <c r="N26" s="501">
        <v>1553</v>
      </c>
      <c r="O26" s="474">
        <v>1071</v>
      </c>
      <c r="P26" s="474">
        <v>168</v>
      </c>
      <c r="Q26" s="502">
        <v>5249</v>
      </c>
      <c r="R26" s="499">
        <v>241</v>
      </c>
    </row>
    <row r="27" spans="1:19" s="17" customFormat="1" ht="25.5" hidden="1" customHeight="1" thickBot="1" x14ac:dyDescent="0.25">
      <c r="A27" s="215"/>
      <c r="B27" s="495" t="s">
        <v>27</v>
      </c>
      <c r="C27" s="497">
        <v>2873</v>
      </c>
      <c r="D27" s="226">
        <v>2746</v>
      </c>
      <c r="E27" s="497">
        <v>1312</v>
      </c>
      <c r="F27" s="212">
        <v>959</v>
      </c>
      <c r="G27" s="226">
        <v>49</v>
      </c>
      <c r="H27" s="499">
        <v>4144</v>
      </c>
      <c r="J27" s="74"/>
      <c r="K27" s="495" t="s">
        <v>27</v>
      </c>
      <c r="L27" s="501">
        <v>3354</v>
      </c>
      <c r="M27" s="502">
        <v>3173</v>
      </c>
      <c r="N27" s="501">
        <v>1431</v>
      </c>
      <c r="O27" s="474">
        <v>1033</v>
      </c>
      <c r="P27" s="474">
        <v>122</v>
      </c>
      <c r="Q27" s="502">
        <v>4631</v>
      </c>
      <c r="R27" s="499">
        <v>154</v>
      </c>
    </row>
    <row r="28" spans="1:19" s="184" customFormat="1" ht="25.5" customHeight="1" x14ac:dyDescent="0.2">
      <c r="A28" s="208"/>
      <c r="B28" s="181" t="s">
        <v>172</v>
      </c>
      <c r="C28" s="223">
        <v>2352</v>
      </c>
      <c r="D28" s="206">
        <v>2210</v>
      </c>
      <c r="E28" s="223">
        <v>1335</v>
      </c>
      <c r="F28" s="204">
        <v>972</v>
      </c>
      <c r="G28" s="206">
        <v>44</v>
      </c>
      <c r="H28" s="224">
        <v>3687</v>
      </c>
      <c r="J28" s="76"/>
      <c r="K28" s="181" t="s">
        <v>170</v>
      </c>
      <c r="L28" s="57">
        <v>4145</v>
      </c>
      <c r="M28" s="59">
        <v>3812</v>
      </c>
      <c r="N28" s="57">
        <v>1746</v>
      </c>
      <c r="O28" s="187">
        <v>1159</v>
      </c>
      <c r="P28" s="187">
        <v>302</v>
      </c>
      <c r="Q28" s="59">
        <v>5891</v>
      </c>
      <c r="R28" s="224">
        <v>306</v>
      </c>
    </row>
    <row r="29" spans="1:19" s="184" customFormat="1" ht="25.5" customHeight="1" x14ac:dyDescent="0.2">
      <c r="A29" s="208"/>
      <c r="B29" s="269" t="s">
        <v>164</v>
      </c>
      <c r="C29" s="270">
        <v>2458</v>
      </c>
      <c r="D29" s="271">
        <v>2347</v>
      </c>
      <c r="E29" s="270">
        <v>1396</v>
      </c>
      <c r="F29" s="272">
        <v>963</v>
      </c>
      <c r="G29" s="273" t="s">
        <v>163</v>
      </c>
      <c r="H29" s="274">
        <v>3854</v>
      </c>
      <c r="J29" s="208"/>
      <c r="K29" s="181" t="s">
        <v>85</v>
      </c>
      <c r="L29" s="223">
        <v>4333</v>
      </c>
      <c r="M29" s="206">
        <v>4009</v>
      </c>
      <c r="N29" s="223">
        <v>1752</v>
      </c>
      <c r="O29" s="204">
        <v>1160</v>
      </c>
      <c r="P29" s="204">
        <v>279</v>
      </c>
      <c r="Q29" s="206">
        <v>6085</v>
      </c>
      <c r="R29" s="224">
        <v>326</v>
      </c>
    </row>
    <row r="30" spans="1:19" s="184" customFormat="1" ht="25.5" customHeight="1" thickBot="1" x14ac:dyDescent="0.25">
      <c r="A30" s="504"/>
      <c r="B30" s="505" t="s">
        <v>165</v>
      </c>
      <c r="C30" s="506">
        <v>2622</v>
      </c>
      <c r="D30" s="507">
        <v>2479</v>
      </c>
      <c r="E30" s="506">
        <v>1297</v>
      </c>
      <c r="F30" s="508">
        <v>924</v>
      </c>
      <c r="G30" s="507">
        <v>49</v>
      </c>
      <c r="H30" s="509">
        <v>3900</v>
      </c>
      <c r="J30" s="229"/>
      <c r="K30" s="228" t="s">
        <v>82</v>
      </c>
      <c r="L30" s="177">
        <v>4393</v>
      </c>
      <c r="M30" s="207">
        <v>4029</v>
      </c>
      <c r="N30" s="177">
        <v>1702</v>
      </c>
      <c r="O30" s="205">
        <v>1169</v>
      </c>
      <c r="P30" s="205">
        <v>316</v>
      </c>
      <c r="Q30" s="207">
        <v>5727</v>
      </c>
      <c r="R30" s="227">
        <v>368</v>
      </c>
    </row>
    <row r="31" spans="1:19" s="169" customFormat="1" ht="25.5" customHeight="1" x14ac:dyDescent="0.2">
      <c r="A31" s="510"/>
      <c r="B31" s="511" t="s">
        <v>166</v>
      </c>
      <c r="C31" s="488">
        <v>2682</v>
      </c>
      <c r="D31" s="490">
        <v>2546</v>
      </c>
      <c r="E31" s="488">
        <v>1276</v>
      </c>
      <c r="F31" s="489">
        <v>924</v>
      </c>
      <c r="G31" s="490">
        <v>56</v>
      </c>
      <c r="H31" s="512">
        <v>3958</v>
      </c>
      <c r="I31" s="168"/>
      <c r="J31" s="268"/>
      <c r="K31" s="475" t="s">
        <v>71</v>
      </c>
      <c r="L31" s="272">
        <v>4518</v>
      </c>
      <c r="M31" s="272">
        <v>4149</v>
      </c>
      <c r="N31" s="272">
        <v>1666</v>
      </c>
      <c r="O31" s="272">
        <v>1145</v>
      </c>
      <c r="P31" s="272">
        <v>280</v>
      </c>
      <c r="Q31" s="272">
        <v>5816</v>
      </c>
      <c r="R31" s="271">
        <v>368</v>
      </c>
      <c r="S31" s="161"/>
    </row>
    <row r="32" spans="1:19" s="17" customFormat="1" ht="25.5" customHeight="1" thickBot="1" x14ac:dyDescent="0.25">
      <c r="A32" s="229"/>
      <c r="B32" s="228" t="s">
        <v>167</v>
      </c>
      <c r="C32" s="177">
        <v>2768</v>
      </c>
      <c r="D32" s="207">
        <v>2642</v>
      </c>
      <c r="E32" s="177">
        <v>1279</v>
      </c>
      <c r="F32" s="205">
        <v>936</v>
      </c>
      <c r="G32" s="207">
        <v>19</v>
      </c>
      <c r="H32" s="227">
        <v>4047</v>
      </c>
      <c r="I32" s="168"/>
      <c r="J32" s="229"/>
      <c r="K32" s="225" t="s">
        <v>18</v>
      </c>
      <c r="L32" s="205">
        <v>4595</v>
      </c>
      <c r="M32" s="205">
        <v>4250</v>
      </c>
      <c r="N32" s="205">
        <v>1645</v>
      </c>
      <c r="O32" s="205">
        <v>1156</v>
      </c>
      <c r="P32" s="205">
        <v>298</v>
      </c>
      <c r="Q32" s="205">
        <v>5835</v>
      </c>
      <c r="R32" s="207">
        <v>405</v>
      </c>
      <c r="S32" s="161"/>
    </row>
    <row r="33" spans="1:18" s="17" customFormat="1" ht="24.75" hidden="1" customHeight="1" thickBot="1" x14ac:dyDescent="0.25">
      <c r="A33" s="217"/>
      <c r="B33" s="186" t="s">
        <v>28</v>
      </c>
      <c r="C33" s="30">
        <v>2910</v>
      </c>
      <c r="D33" s="31">
        <v>2793</v>
      </c>
      <c r="E33" s="32">
        <v>1268</v>
      </c>
      <c r="F33" s="33">
        <v>890</v>
      </c>
      <c r="G33" s="30">
        <v>47</v>
      </c>
      <c r="H33" s="185">
        <v>4178</v>
      </c>
      <c r="J33" s="16"/>
      <c r="K33" s="20" t="s">
        <v>28</v>
      </c>
      <c r="L33" s="18">
        <v>4048</v>
      </c>
      <c r="M33" s="19">
        <v>3809</v>
      </c>
      <c r="N33" s="19">
        <v>1492</v>
      </c>
      <c r="O33" s="19">
        <v>1038</v>
      </c>
      <c r="P33" s="19">
        <v>198</v>
      </c>
      <c r="Q33" s="35">
        <v>5253</v>
      </c>
      <c r="R33" s="34">
        <v>287</v>
      </c>
    </row>
    <row r="34" spans="1:18" s="17" customFormat="1" ht="24.75" hidden="1" customHeight="1" thickBot="1" x14ac:dyDescent="0.25">
      <c r="A34" s="29"/>
      <c r="B34" s="20" t="s">
        <v>29</v>
      </c>
      <c r="C34" s="30">
        <v>2974</v>
      </c>
      <c r="D34" s="31">
        <v>2845</v>
      </c>
      <c r="E34" s="32">
        <v>1242</v>
      </c>
      <c r="F34" s="33">
        <v>875</v>
      </c>
      <c r="G34" s="30">
        <v>46</v>
      </c>
      <c r="H34" s="34">
        <v>4216</v>
      </c>
      <c r="J34" s="16"/>
      <c r="K34" s="20" t="s">
        <v>29</v>
      </c>
      <c r="L34" s="18">
        <v>3478</v>
      </c>
      <c r="M34" s="19">
        <v>3309</v>
      </c>
      <c r="N34" s="19">
        <v>1328</v>
      </c>
      <c r="O34" s="19">
        <v>951</v>
      </c>
      <c r="P34" s="19">
        <v>120</v>
      </c>
      <c r="Q34" s="35">
        <v>4649</v>
      </c>
      <c r="R34" s="34">
        <v>157</v>
      </c>
    </row>
    <row r="37" spans="1:18" x14ac:dyDescent="0.2">
      <c r="J37" s="1"/>
    </row>
    <row r="38" spans="1:18" x14ac:dyDescent="0.2">
      <c r="J38" s="1"/>
    </row>
    <row r="39" spans="1:18" x14ac:dyDescent="0.2">
      <c r="J39" s="1"/>
    </row>
    <row r="40" spans="1:18" x14ac:dyDescent="0.2">
      <c r="J40" s="1"/>
    </row>
    <row r="41" spans="1:18" x14ac:dyDescent="0.2">
      <c r="J41" s="1"/>
    </row>
    <row r="42" spans="1:18" x14ac:dyDescent="0.2">
      <c r="J42" s="1"/>
    </row>
    <row r="43" spans="1:18" x14ac:dyDescent="0.2">
      <c r="J43" s="1"/>
    </row>
    <row r="44" spans="1:18" x14ac:dyDescent="0.2">
      <c r="J44" s="1"/>
    </row>
    <row r="45" spans="1:18" x14ac:dyDescent="0.2">
      <c r="J45" s="1"/>
    </row>
    <row r="46" spans="1:18" x14ac:dyDescent="0.2">
      <c r="J46" s="1"/>
    </row>
    <row r="47" spans="1:18" x14ac:dyDescent="0.2">
      <c r="J47" s="1"/>
    </row>
    <row r="48" spans="1:18" x14ac:dyDescent="0.2">
      <c r="J48" s="1"/>
    </row>
    <row r="49" spans="10:10" x14ac:dyDescent="0.2">
      <c r="J49" s="1"/>
    </row>
  </sheetData>
  <printOptions horizontalCentered="1" verticalCentered="1"/>
  <pageMargins left="0.39370078740157483" right="0.39370078740157483" top="0.78740157480314965" bottom="0.9" header="0.51181102362204722" footer="0.51181102362204722"/>
  <pageSetup paperSize="9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X56"/>
  <sheetViews>
    <sheetView showGridLines="0" topLeftCell="A3" workbookViewId="0">
      <selection activeCell="N12" sqref="N12"/>
    </sheetView>
  </sheetViews>
  <sheetFormatPr baseColWidth="10" defaultRowHeight="12" x14ac:dyDescent="0.2"/>
  <cols>
    <col min="1" max="1" width="4.85546875" style="3" customWidth="1"/>
    <col min="2" max="2" width="22" style="1" bestFit="1" customWidth="1"/>
    <col min="3" max="3" width="12.5703125" style="1" customWidth="1"/>
    <col min="4" max="4" width="11.42578125" style="1" customWidth="1"/>
    <col min="5" max="5" width="14.140625" style="1" customWidth="1"/>
    <col min="6" max="6" width="12.7109375" style="1" customWidth="1"/>
    <col min="7" max="7" width="14.28515625" style="1" customWidth="1"/>
    <col min="8" max="8" width="16.140625" style="1" customWidth="1"/>
    <col min="9" max="9" width="11.42578125" style="1" customWidth="1"/>
    <col min="10" max="16384" width="11.42578125" style="1"/>
  </cols>
  <sheetData>
    <row r="1" spans="1:24" x14ac:dyDescent="0.2">
      <c r="A1" s="4" t="s">
        <v>0</v>
      </c>
    </row>
    <row r="3" spans="1:24" x14ac:dyDescent="0.2">
      <c r="A3" s="4" t="str">
        <f>A8</f>
        <v>Tabell 2-4-1 - B1 - Barn med hjelpetiltak og omsorgstiltak, med gyldige planer ved periodeslutt pr. 31.12.</v>
      </c>
    </row>
    <row r="4" spans="1:24" x14ac:dyDescent="0.2">
      <c r="A4" s="4"/>
    </row>
    <row r="5" spans="1:24" x14ac:dyDescent="0.2">
      <c r="A5" s="4"/>
    </row>
    <row r="6" spans="1:24" x14ac:dyDescent="0.2">
      <c r="A6" s="4"/>
    </row>
    <row r="8" spans="1:24" s="5" customFormat="1" ht="26.25" customHeight="1" thickBot="1" x14ac:dyDescent="0.25">
      <c r="A8" s="299" t="s">
        <v>229</v>
      </c>
    </row>
    <row r="9" spans="1:24" s="5" customFormat="1" ht="81" customHeight="1" thickBot="1" x14ac:dyDescent="0.3">
      <c r="A9" s="281" t="s">
        <v>1</v>
      </c>
      <c r="B9" s="282" t="s">
        <v>2</v>
      </c>
      <c r="C9" s="283" t="s">
        <v>34</v>
      </c>
      <c r="D9" s="284" t="s">
        <v>35</v>
      </c>
      <c r="E9" s="283" t="s">
        <v>36</v>
      </c>
      <c r="F9" s="284" t="s">
        <v>37</v>
      </c>
      <c r="G9" s="283" t="s">
        <v>38</v>
      </c>
      <c r="H9" s="284" t="s">
        <v>39</v>
      </c>
    </row>
    <row r="10" spans="1:24" ht="15" customHeight="1" x14ac:dyDescent="0.2">
      <c r="A10" s="285">
        <v>1</v>
      </c>
      <c r="B10" s="286" t="s">
        <v>3</v>
      </c>
      <c r="C10" s="287">
        <v>298</v>
      </c>
      <c r="D10" s="369">
        <v>293</v>
      </c>
      <c r="E10" s="513">
        <f>D10/C10</f>
        <v>0.98322147651006708</v>
      </c>
      <c r="F10" s="287">
        <v>93</v>
      </c>
      <c r="G10" s="369">
        <v>92</v>
      </c>
      <c r="H10" s="289">
        <f>G10/F10</f>
        <v>0.989247311827957</v>
      </c>
    </row>
    <row r="11" spans="1:24" ht="12.75" customHeight="1" x14ac:dyDescent="0.2">
      <c r="A11" s="290">
        <v>2</v>
      </c>
      <c r="B11" s="291" t="s">
        <v>4</v>
      </c>
      <c r="C11" s="292">
        <v>241</v>
      </c>
      <c r="D11" s="372">
        <v>241</v>
      </c>
      <c r="E11" s="514">
        <f t="shared" ref="E11:E25" si="0">D11/C11</f>
        <v>1</v>
      </c>
      <c r="F11" s="292">
        <v>54</v>
      </c>
      <c r="G11" s="372">
        <v>54</v>
      </c>
      <c r="H11" s="294">
        <f t="shared" ref="H11:H25" si="1">G11/F11</f>
        <v>1</v>
      </c>
    </row>
    <row r="12" spans="1:24" ht="14.25" x14ac:dyDescent="0.2">
      <c r="A12" s="290">
        <v>3</v>
      </c>
      <c r="B12" s="291" t="s">
        <v>5</v>
      </c>
      <c r="C12" s="292">
        <v>159</v>
      </c>
      <c r="D12" s="372">
        <v>153</v>
      </c>
      <c r="E12" s="514">
        <f t="shared" si="0"/>
        <v>0.96226415094339623</v>
      </c>
      <c r="F12" s="292">
        <v>74</v>
      </c>
      <c r="G12" s="372">
        <v>74</v>
      </c>
      <c r="H12" s="294">
        <f t="shared" si="1"/>
        <v>1</v>
      </c>
      <c r="J12" s="236"/>
      <c r="K12" s="235"/>
      <c r="L12" s="236"/>
      <c r="M12" s="236"/>
      <c r="N12" s="236"/>
      <c r="O12" s="235"/>
      <c r="P12" s="236"/>
      <c r="Q12" s="235"/>
      <c r="R12" s="236"/>
      <c r="S12" s="236"/>
      <c r="T12" s="236"/>
      <c r="U12" s="236"/>
      <c r="V12" s="236"/>
      <c r="W12" s="235"/>
      <c r="X12" s="236"/>
    </row>
    <row r="13" spans="1:24" ht="14.25" x14ac:dyDescent="0.2">
      <c r="A13" s="290">
        <v>4</v>
      </c>
      <c r="B13" s="291" t="s">
        <v>6</v>
      </c>
      <c r="C13" s="292">
        <v>61</v>
      </c>
      <c r="D13" s="372">
        <v>61</v>
      </c>
      <c r="E13" s="514">
        <f t="shared" si="0"/>
        <v>1</v>
      </c>
      <c r="F13" s="292">
        <v>37</v>
      </c>
      <c r="G13" s="372">
        <v>37</v>
      </c>
      <c r="H13" s="294">
        <f t="shared" si="1"/>
        <v>1</v>
      </c>
      <c r="J13" s="236"/>
      <c r="K13" s="235"/>
      <c r="L13" s="236"/>
      <c r="M13" s="236"/>
      <c r="N13" s="236"/>
      <c r="O13" s="235"/>
      <c r="P13" s="236"/>
      <c r="Q13" s="235"/>
      <c r="R13" s="236"/>
      <c r="S13" s="236"/>
      <c r="T13" s="236"/>
      <c r="U13" s="236"/>
      <c r="V13" s="236"/>
      <c r="W13" s="235"/>
      <c r="X13" s="236"/>
    </row>
    <row r="14" spans="1:24" ht="14.25" x14ac:dyDescent="0.2">
      <c r="A14" s="290">
        <v>5</v>
      </c>
      <c r="B14" s="291" t="s">
        <v>7</v>
      </c>
      <c r="C14" s="292">
        <v>129</v>
      </c>
      <c r="D14" s="372">
        <v>123</v>
      </c>
      <c r="E14" s="514">
        <f t="shared" si="0"/>
        <v>0.95348837209302328</v>
      </c>
      <c r="F14" s="292">
        <v>29</v>
      </c>
      <c r="G14" s="372">
        <v>29</v>
      </c>
      <c r="H14" s="294">
        <f t="shared" si="1"/>
        <v>1</v>
      </c>
    </row>
    <row r="15" spans="1:24" ht="20.25" customHeight="1" x14ac:dyDescent="0.2">
      <c r="A15" s="290">
        <v>6</v>
      </c>
      <c r="B15" s="291" t="s">
        <v>8</v>
      </c>
      <c r="C15" s="292">
        <v>46</v>
      </c>
      <c r="D15" s="372">
        <v>42</v>
      </c>
      <c r="E15" s="514">
        <f t="shared" si="0"/>
        <v>0.91304347826086951</v>
      </c>
      <c r="F15" s="292">
        <v>12</v>
      </c>
      <c r="G15" s="372">
        <v>12</v>
      </c>
      <c r="H15" s="294">
        <f t="shared" si="1"/>
        <v>1</v>
      </c>
      <c r="K15" s="1" t="s">
        <v>83</v>
      </c>
    </row>
    <row r="16" spans="1:24" ht="14.25" x14ac:dyDescent="0.2">
      <c r="A16" s="290">
        <v>7</v>
      </c>
      <c r="B16" s="291" t="s">
        <v>9</v>
      </c>
      <c r="C16" s="292">
        <v>134</v>
      </c>
      <c r="D16" s="372">
        <v>130</v>
      </c>
      <c r="E16" s="514">
        <f t="shared" si="0"/>
        <v>0.97014925373134331</v>
      </c>
      <c r="F16" s="292">
        <v>14</v>
      </c>
      <c r="G16" s="372">
        <v>12</v>
      </c>
      <c r="H16" s="294">
        <f t="shared" si="1"/>
        <v>0.8571428571428571</v>
      </c>
    </row>
    <row r="17" spans="1:15" ht="14.25" x14ac:dyDescent="0.2">
      <c r="A17" s="290">
        <v>8</v>
      </c>
      <c r="B17" s="291" t="s">
        <v>10</v>
      </c>
      <c r="C17" s="292">
        <v>93</v>
      </c>
      <c r="D17" s="372">
        <v>92</v>
      </c>
      <c r="E17" s="514">
        <f t="shared" si="0"/>
        <v>0.989247311827957</v>
      </c>
      <c r="F17" s="292">
        <v>20</v>
      </c>
      <c r="G17" s="372">
        <v>20</v>
      </c>
      <c r="H17" s="294">
        <f t="shared" si="1"/>
        <v>1</v>
      </c>
    </row>
    <row r="18" spans="1:15" ht="14.25" x14ac:dyDescent="0.2">
      <c r="A18" s="290">
        <v>9</v>
      </c>
      <c r="B18" s="291" t="s">
        <v>11</v>
      </c>
      <c r="C18" s="292">
        <v>207</v>
      </c>
      <c r="D18" s="372">
        <v>207</v>
      </c>
      <c r="E18" s="514">
        <f t="shared" si="0"/>
        <v>1</v>
      </c>
      <c r="F18" s="292">
        <v>23</v>
      </c>
      <c r="G18" s="372">
        <v>23</v>
      </c>
      <c r="H18" s="294">
        <f t="shared" si="1"/>
        <v>1</v>
      </c>
    </row>
    <row r="19" spans="1:15" ht="14.25" x14ac:dyDescent="0.2">
      <c r="A19" s="290">
        <v>10</v>
      </c>
      <c r="B19" s="291" t="s">
        <v>12</v>
      </c>
      <c r="C19" s="292">
        <v>281</v>
      </c>
      <c r="D19" s="372">
        <v>254</v>
      </c>
      <c r="E19" s="514">
        <f t="shared" si="0"/>
        <v>0.90391459074733094</v>
      </c>
      <c r="F19" s="292">
        <v>60</v>
      </c>
      <c r="G19" s="372">
        <v>60</v>
      </c>
      <c r="H19" s="294">
        <f t="shared" si="1"/>
        <v>1</v>
      </c>
    </row>
    <row r="20" spans="1:15" ht="20.25" customHeight="1" x14ac:dyDescent="0.2">
      <c r="A20" s="290">
        <v>11</v>
      </c>
      <c r="B20" s="291" t="s">
        <v>13</v>
      </c>
      <c r="C20" s="292">
        <v>231</v>
      </c>
      <c r="D20" s="372">
        <v>224</v>
      </c>
      <c r="E20" s="514">
        <f t="shared" si="0"/>
        <v>0.96969696969696972</v>
      </c>
      <c r="F20" s="292">
        <v>47</v>
      </c>
      <c r="G20" s="372">
        <v>47</v>
      </c>
      <c r="H20" s="294">
        <f t="shared" si="1"/>
        <v>1</v>
      </c>
    </row>
    <row r="21" spans="1:15" ht="14.25" x14ac:dyDescent="0.2">
      <c r="A21" s="290">
        <v>12</v>
      </c>
      <c r="B21" s="291" t="s">
        <v>14</v>
      </c>
      <c r="C21" s="292">
        <v>279</v>
      </c>
      <c r="D21" s="372">
        <v>246</v>
      </c>
      <c r="E21" s="514">
        <f t="shared" si="0"/>
        <v>0.88172043010752688</v>
      </c>
      <c r="F21" s="292">
        <v>83</v>
      </c>
      <c r="G21" s="372">
        <v>82</v>
      </c>
      <c r="H21" s="294">
        <f t="shared" si="1"/>
        <v>0.98795180722891562</v>
      </c>
    </row>
    <row r="22" spans="1:15" ht="14.25" x14ac:dyDescent="0.2">
      <c r="A22" s="290">
        <v>13</v>
      </c>
      <c r="B22" s="291" t="s">
        <v>15</v>
      </c>
      <c r="C22" s="292">
        <v>243</v>
      </c>
      <c r="D22" s="372">
        <v>217</v>
      </c>
      <c r="E22" s="514">
        <f t="shared" si="0"/>
        <v>0.89300411522633749</v>
      </c>
      <c r="F22" s="292">
        <v>62</v>
      </c>
      <c r="G22" s="372">
        <v>62</v>
      </c>
      <c r="H22" s="294">
        <f t="shared" si="1"/>
        <v>1</v>
      </c>
    </row>
    <row r="23" spans="1:15" ht="14.25" x14ac:dyDescent="0.2">
      <c r="A23" s="290">
        <v>14</v>
      </c>
      <c r="B23" s="291" t="s">
        <v>16</v>
      </c>
      <c r="C23" s="292">
        <v>117</v>
      </c>
      <c r="D23" s="372">
        <v>115</v>
      </c>
      <c r="E23" s="514">
        <f t="shared" si="0"/>
        <v>0.98290598290598286</v>
      </c>
      <c r="F23" s="292">
        <v>45</v>
      </c>
      <c r="G23" s="372">
        <v>45</v>
      </c>
      <c r="H23" s="294">
        <f t="shared" si="1"/>
        <v>1</v>
      </c>
    </row>
    <row r="24" spans="1:15" ht="29.25" thickBot="1" x14ac:dyDescent="0.25">
      <c r="A24" s="295">
        <v>15</v>
      </c>
      <c r="B24" s="296" t="s">
        <v>17</v>
      </c>
      <c r="C24" s="297">
        <v>441</v>
      </c>
      <c r="D24" s="377">
        <v>391</v>
      </c>
      <c r="E24" s="590">
        <f t="shared" si="0"/>
        <v>0.88662131519274379</v>
      </c>
      <c r="F24" s="297">
        <v>89</v>
      </c>
      <c r="G24" s="377">
        <v>89</v>
      </c>
      <c r="H24" s="591">
        <f t="shared" si="1"/>
        <v>1</v>
      </c>
    </row>
    <row r="25" spans="1:15" s="300" customFormat="1" ht="25.5" customHeight="1" x14ac:dyDescent="0.25">
      <c r="A25" s="594"/>
      <c r="B25" s="597" t="s">
        <v>227</v>
      </c>
      <c r="C25" s="620">
        <f>SUM(C10:C24)</f>
        <v>2960</v>
      </c>
      <c r="D25" s="621">
        <f>SUM(D10:D24)</f>
        <v>2789</v>
      </c>
      <c r="E25" s="615">
        <f t="shared" si="0"/>
        <v>0.94222972972972974</v>
      </c>
      <c r="F25" s="602">
        <f>SUM(F10:F24)</f>
        <v>742</v>
      </c>
      <c r="G25" s="610">
        <f>SUM(G10:G24)</f>
        <v>738</v>
      </c>
      <c r="H25" s="615">
        <f t="shared" si="1"/>
        <v>0.99460916442048519</v>
      </c>
      <c r="L25" s="300" t="s">
        <v>83</v>
      </c>
    </row>
    <row r="26" spans="1:15" s="300" customFormat="1" ht="25.5" hidden="1" customHeight="1" x14ac:dyDescent="0.25">
      <c r="A26" s="596"/>
      <c r="B26" s="598" t="s">
        <v>28</v>
      </c>
      <c r="C26" s="608">
        <v>2973</v>
      </c>
      <c r="D26" s="611">
        <v>2734</v>
      </c>
      <c r="E26" s="616">
        <v>0.91960982172889338</v>
      </c>
      <c r="F26" s="603">
        <v>613</v>
      </c>
      <c r="G26" s="611">
        <v>609</v>
      </c>
      <c r="H26" s="616">
        <v>0.99347471451876024</v>
      </c>
    </row>
    <row r="27" spans="1:15" s="300" customFormat="1" ht="25.5" hidden="1" customHeight="1" x14ac:dyDescent="0.25">
      <c r="A27" s="596"/>
      <c r="B27" s="598" t="s">
        <v>29</v>
      </c>
      <c r="C27" s="608">
        <v>3067</v>
      </c>
      <c r="D27" s="611">
        <v>2618</v>
      </c>
      <c r="E27" s="616">
        <v>0.85360286925334206</v>
      </c>
      <c r="F27" s="603">
        <v>608</v>
      </c>
      <c r="G27" s="611">
        <v>591</v>
      </c>
      <c r="H27" s="616">
        <v>0.97203947368421051</v>
      </c>
    </row>
    <row r="28" spans="1:15" s="300" customFormat="1" ht="25.5" hidden="1" customHeight="1" thickBot="1" x14ac:dyDescent="0.3">
      <c r="A28" s="596"/>
      <c r="B28" s="598" t="s">
        <v>70</v>
      </c>
      <c r="C28" s="608">
        <v>3344</v>
      </c>
      <c r="D28" s="611">
        <v>3084</v>
      </c>
      <c r="E28" s="616">
        <v>0.92200000000000004</v>
      </c>
      <c r="F28" s="603">
        <v>659</v>
      </c>
      <c r="G28" s="611">
        <v>651</v>
      </c>
      <c r="H28" s="616">
        <v>98.786039453717763</v>
      </c>
    </row>
    <row r="29" spans="1:15" s="300" customFormat="1" ht="25.5" hidden="1" customHeight="1" thickBot="1" x14ac:dyDescent="0.3">
      <c r="A29" s="596"/>
      <c r="B29" s="598" t="s">
        <v>27</v>
      </c>
      <c r="C29" s="608">
        <v>3398</v>
      </c>
      <c r="D29" s="611">
        <v>3008</v>
      </c>
      <c r="E29" s="616">
        <v>0.88519999999999999</v>
      </c>
      <c r="F29" s="603">
        <v>646</v>
      </c>
      <c r="G29" s="611">
        <v>644</v>
      </c>
      <c r="H29" s="616">
        <v>0.99690000000000001</v>
      </c>
    </row>
    <row r="30" spans="1:15" s="356" customFormat="1" ht="25.5" customHeight="1" thickBot="1" x14ac:dyDescent="0.25">
      <c r="A30" s="304"/>
      <c r="B30" s="599" t="s">
        <v>202</v>
      </c>
      <c r="C30" s="297">
        <v>2961</v>
      </c>
      <c r="D30" s="612">
        <v>2711</v>
      </c>
      <c r="E30" s="617">
        <v>0.91556906450523468</v>
      </c>
      <c r="F30" s="604">
        <v>734</v>
      </c>
      <c r="G30" s="612">
        <v>713</v>
      </c>
      <c r="H30" s="617">
        <v>0.97138964577656672</v>
      </c>
      <c r="L30" s="356" t="s">
        <v>83</v>
      </c>
    </row>
    <row r="31" spans="1:15" s="356" customFormat="1" ht="25.5" customHeight="1" x14ac:dyDescent="0.2">
      <c r="A31" s="515"/>
      <c r="B31" s="600" t="s">
        <v>172</v>
      </c>
      <c r="C31" s="609">
        <v>2894</v>
      </c>
      <c r="D31" s="613">
        <v>2702</v>
      </c>
      <c r="E31" s="618">
        <v>0.93365583966827925</v>
      </c>
      <c r="F31" s="605">
        <v>729</v>
      </c>
      <c r="G31" s="613">
        <v>712</v>
      </c>
      <c r="H31" s="618">
        <v>0.97668038408779145</v>
      </c>
      <c r="L31" s="356" t="s">
        <v>83</v>
      </c>
      <c r="O31" s="356" t="s">
        <v>83</v>
      </c>
    </row>
    <row r="32" spans="1:15" s="300" customFormat="1" ht="25.5" customHeight="1" x14ac:dyDescent="0.25">
      <c r="A32" s="303"/>
      <c r="B32" s="601" t="s">
        <v>169</v>
      </c>
      <c r="C32" s="292">
        <v>3006</v>
      </c>
      <c r="D32" s="614">
        <v>2689</v>
      </c>
      <c r="E32" s="619">
        <v>0.89454424484364603</v>
      </c>
      <c r="F32" s="606">
        <v>712</v>
      </c>
      <c r="G32" s="614">
        <v>695</v>
      </c>
      <c r="H32" s="619">
        <v>0.976123595505618</v>
      </c>
      <c r="L32" s="300" t="s">
        <v>83</v>
      </c>
    </row>
    <row r="33" spans="1:12" s="300" customFormat="1" ht="25.5" customHeight="1" thickBot="1" x14ac:dyDescent="0.3">
      <c r="A33" s="304"/>
      <c r="B33" s="599" t="s">
        <v>162</v>
      </c>
      <c r="C33" s="297">
        <v>3049</v>
      </c>
      <c r="D33" s="612">
        <v>2580</v>
      </c>
      <c r="E33" s="617">
        <v>0.84617907510659229</v>
      </c>
      <c r="F33" s="604">
        <v>727</v>
      </c>
      <c r="G33" s="612">
        <v>683</v>
      </c>
      <c r="H33" s="617">
        <v>0.93947730398899587</v>
      </c>
    </row>
    <row r="34" spans="1:12" s="300" customFormat="1" ht="25.5" customHeight="1" x14ac:dyDescent="0.25">
      <c r="A34" s="515"/>
      <c r="B34" s="600" t="s">
        <v>164</v>
      </c>
      <c r="C34" s="609">
        <v>3076</v>
      </c>
      <c r="D34" s="613">
        <v>2871</v>
      </c>
      <c r="E34" s="618">
        <v>0.93335500650195058</v>
      </c>
      <c r="F34" s="605">
        <v>708</v>
      </c>
      <c r="G34" s="613">
        <v>697</v>
      </c>
      <c r="H34" s="618">
        <v>0.9844632768361582</v>
      </c>
    </row>
    <row r="35" spans="1:12" s="300" customFormat="1" ht="25.5" customHeight="1" x14ac:dyDescent="0.25">
      <c r="A35" s="303"/>
      <c r="B35" s="601" t="s">
        <v>165</v>
      </c>
      <c r="C35" s="292">
        <v>3120</v>
      </c>
      <c r="D35" s="614">
        <v>3000</v>
      </c>
      <c r="E35" s="619">
        <v>0.96199999999999997</v>
      </c>
      <c r="F35" s="606">
        <v>680</v>
      </c>
      <c r="G35" s="614">
        <v>671</v>
      </c>
      <c r="H35" s="619">
        <v>0.98699999999999999</v>
      </c>
      <c r="L35" s="300" t="s">
        <v>83</v>
      </c>
    </row>
    <row r="36" spans="1:12" s="300" customFormat="1" ht="25.5" customHeight="1" x14ac:dyDescent="0.25">
      <c r="A36" s="303"/>
      <c r="B36" s="601" t="s">
        <v>166</v>
      </c>
      <c r="C36" s="292">
        <v>3207</v>
      </c>
      <c r="D36" s="614">
        <v>3041</v>
      </c>
      <c r="E36" s="619">
        <v>0.92200000000000004</v>
      </c>
      <c r="F36" s="606">
        <v>654</v>
      </c>
      <c r="G36" s="614">
        <v>640</v>
      </c>
      <c r="H36" s="619">
        <v>0.97899999999999998</v>
      </c>
    </row>
    <row r="37" spans="1:12" s="300" customFormat="1" ht="25.5" customHeight="1" thickBot="1" x14ac:dyDescent="0.3">
      <c r="A37" s="304"/>
      <c r="B37" s="599" t="s">
        <v>167</v>
      </c>
      <c r="C37" s="297">
        <v>3314</v>
      </c>
      <c r="D37" s="612">
        <v>2980</v>
      </c>
      <c r="E37" s="617">
        <v>0.89921544960772481</v>
      </c>
      <c r="F37" s="604">
        <v>644</v>
      </c>
      <c r="G37" s="612">
        <v>635</v>
      </c>
      <c r="H37" s="617">
        <v>0.9860248447204969</v>
      </c>
    </row>
    <row r="56" ht="11.25" customHeight="1" x14ac:dyDescent="0.2"/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Z127"/>
  <sheetViews>
    <sheetView showGridLines="0" tabSelected="1" topLeftCell="U16" workbookViewId="0">
      <selection activeCell="W42" sqref="W42"/>
    </sheetView>
  </sheetViews>
  <sheetFormatPr baseColWidth="10" defaultRowHeight="14.25" x14ac:dyDescent="0.2"/>
  <cols>
    <col min="1" max="1" width="4.85546875" style="357" customWidth="1"/>
    <col min="2" max="2" width="23.140625" style="356" customWidth="1"/>
    <col min="3" max="3" width="7.7109375" style="356" customWidth="1"/>
    <col min="4" max="4" width="10.7109375" style="356" customWidth="1"/>
    <col min="5" max="5" width="7.42578125" style="356" hidden="1" customWidth="1"/>
    <col min="6" max="6" width="7.5703125" style="356" customWidth="1"/>
    <col min="7" max="7" width="7.42578125" style="356" hidden="1" customWidth="1"/>
    <col min="8" max="8" width="7.5703125" style="357" hidden="1" customWidth="1"/>
    <col min="9" max="9" width="9.140625" style="356" bestFit="1" customWidth="1"/>
    <col min="10" max="10" width="7.28515625" style="356" hidden="1" customWidth="1"/>
    <col min="11" max="11" width="7.28515625" style="357" hidden="1" customWidth="1"/>
    <col min="12" max="12" width="7.28515625" style="357" customWidth="1"/>
    <col min="13" max="13" width="8.5703125" style="356" customWidth="1"/>
    <col min="14" max="14" width="7.5703125" style="356" hidden="1" customWidth="1"/>
    <col min="15" max="15" width="5.5703125" style="357" hidden="1" customWidth="1"/>
    <col min="16" max="16" width="7.140625" style="356" customWidth="1"/>
    <col min="17" max="17" width="7.140625" style="356" hidden="1" customWidth="1"/>
    <col min="18" max="18" width="5.28515625" style="357" hidden="1" customWidth="1"/>
    <col min="19" max="21" width="9" style="357" customWidth="1"/>
    <col min="22" max="22" width="7.5703125" style="356" customWidth="1"/>
    <col min="23" max="23" width="4.85546875" style="357" customWidth="1"/>
    <col min="24" max="24" width="21.85546875" style="356" customWidth="1"/>
    <col min="25" max="25" width="7.5703125" style="356" customWidth="1"/>
    <col min="26" max="26" width="9.7109375" style="356" customWidth="1"/>
    <col min="27" max="27" width="8" style="356" hidden="1" customWidth="1"/>
    <col min="28" max="28" width="7" style="356" customWidth="1"/>
    <col min="29" max="29" width="7.85546875" style="356" hidden="1" customWidth="1"/>
    <col min="30" max="30" width="9.5703125" style="356" customWidth="1"/>
    <col min="31" max="31" width="8.85546875" style="356" bestFit="1" customWidth="1"/>
    <col min="32" max="32" width="7.85546875" style="356" hidden="1" customWidth="1"/>
    <col min="33" max="33" width="10.140625" style="356" customWidth="1"/>
    <col min="34" max="34" width="5.7109375" style="356" customWidth="1"/>
    <col min="35" max="35" width="8.140625" style="356" customWidth="1"/>
    <col min="36" max="36" width="7.5703125" style="356" customWidth="1"/>
    <col min="37" max="37" width="7.85546875" style="356" hidden="1" customWidth="1"/>
    <col min="38" max="38" width="10.140625" style="356" customWidth="1"/>
    <col min="39" max="39" width="7.140625" style="356" customWidth="1"/>
    <col min="40" max="40" width="7.85546875" style="356" hidden="1" customWidth="1"/>
    <col min="41" max="41" width="7.85546875" style="356" customWidth="1"/>
    <col min="42" max="42" width="11.42578125" style="356" customWidth="1"/>
    <col min="43" max="16384" width="11.42578125" style="356"/>
  </cols>
  <sheetData>
    <row r="1" spans="1:24" x14ac:dyDescent="0.2">
      <c r="A1" s="354" t="s">
        <v>86</v>
      </c>
      <c r="B1" s="355"/>
    </row>
    <row r="2" spans="1:24" x14ac:dyDescent="0.2">
      <c r="A2" s="358" t="s">
        <v>0</v>
      </c>
      <c r="W2" s="358"/>
    </row>
    <row r="4" spans="1:24" x14ac:dyDescent="0.2">
      <c r="A4" s="359" t="s">
        <v>139</v>
      </c>
      <c r="B4" s="360"/>
      <c r="C4" s="360"/>
      <c r="D4" s="360"/>
      <c r="E4" s="360"/>
      <c r="F4" s="360"/>
      <c r="G4" s="360"/>
      <c r="H4" s="361"/>
      <c r="I4" s="360"/>
      <c r="J4" s="360"/>
      <c r="K4" s="361"/>
      <c r="L4" s="361"/>
      <c r="W4" s="358"/>
    </row>
    <row r="5" spans="1:24" x14ac:dyDescent="0.2">
      <c r="A5" s="356" t="s">
        <v>153</v>
      </c>
      <c r="W5" s="358"/>
    </row>
    <row r="6" spans="1:24" x14ac:dyDescent="0.2">
      <c r="A6" s="358" t="s">
        <v>154</v>
      </c>
      <c r="W6" s="358"/>
    </row>
    <row r="7" spans="1:24" x14ac:dyDescent="0.2">
      <c r="A7" s="358" t="s">
        <v>155</v>
      </c>
      <c r="W7" s="358"/>
    </row>
    <row r="8" spans="1:24" x14ac:dyDescent="0.2">
      <c r="A8" s="358" t="s">
        <v>156</v>
      </c>
      <c r="W8" s="358"/>
    </row>
    <row r="9" spans="1:24" x14ac:dyDescent="0.2">
      <c r="A9" s="358"/>
      <c r="W9" s="358"/>
    </row>
    <row r="10" spans="1:24" x14ac:dyDescent="0.2">
      <c r="A10" s="358" t="s">
        <v>140</v>
      </c>
      <c r="W10" s="358"/>
    </row>
    <row r="11" spans="1:24" x14ac:dyDescent="0.2">
      <c r="W11" s="358"/>
    </row>
    <row r="12" spans="1:24" x14ac:dyDescent="0.2">
      <c r="A12" s="358"/>
      <c r="W12" s="358"/>
      <c r="X12" s="356" t="s">
        <v>83</v>
      </c>
    </row>
    <row r="13" spans="1:24" x14ac:dyDescent="0.2">
      <c r="A13" s="358"/>
      <c r="W13" s="358"/>
    </row>
    <row r="14" spans="1:24" x14ac:dyDescent="0.2">
      <c r="A14" s="358"/>
      <c r="W14" s="358"/>
    </row>
    <row r="15" spans="1:24" x14ac:dyDescent="0.2">
      <c r="A15" s="358"/>
      <c r="W15" s="358"/>
    </row>
    <row r="16" spans="1:24" x14ac:dyDescent="0.2">
      <c r="A16" s="358"/>
      <c r="W16" s="358"/>
    </row>
    <row r="18" spans="1:44" x14ac:dyDescent="0.2">
      <c r="AQ18" s="356" t="s">
        <v>175</v>
      </c>
    </row>
    <row r="19" spans="1:44" s="362" customFormat="1" ht="33" customHeight="1" thickBot="1" x14ac:dyDescent="0.3">
      <c r="A19" s="656" t="s">
        <v>192</v>
      </c>
      <c r="B19" s="656"/>
      <c r="C19" s="656"/>
      <c r="D19" s="656"/>
      <c r="E19" s="656"/>
      <c r="F19" s="656"/>
      <c r="G19" s="656"/>
      <c r="H19" s="656"/>
      <c r="I19" s="656"/>
      <c r="J19" s="656"/>
      <c r="K19" s="656"/>
      <c r="L19" s="656"/>
      <c r="M19" s="656"/>
      <c r="N19" s="656"/>
      <c r="O19" s="656"/>
      <c r="P19" s="656"/>
      <c r="W19" s="299" t="s">
        <v>193</v>
      </c>
      <c r="AQ19" s="362" t="s">
        <v>174</v>
      </c>
    </row>
    <row r="20" spans="1:44" s="362" customFormat="1" ht="125.25" customHeight="1" thickBot="1" x14ac:dyDescent="0.3">
      <c r="A20" s="281" t="s">
        <v>1</v>
      </c>
      <c r="B20" s="282" t="s">
        <v>2</v>
      </c>
      <c r="C20" s="363" t="s">
        <v>141</v>
      </c>
      <c r="D20" s="283" t="s">
        <v>173</v>
      </c>
      <c r="E20" s="284" t="s">
        <v>142</v>
      </c>
      <c r="F20" s="283" t="s">
        <v>143</v>
      </c>
      <c r="G20" s="364" t="s">
        <v>142</v>
      </c>
      <c r="H20" s="284" t="s">
        <v>144</v>
      </c>
      <c r="I20" s="365" t="s">
        <v>157</v>
      </c>
      <c r="J20" s="366" t="s">
        <v>142</v>
      </c>
      <c r="K20" s="284" t="s">
        <v>145</v>
      </c>
      <c r="L20" s="367" t="s">
        <v>158</v>
      </c>
      <c r="M20" s="283" t="s">
        <v>146</v>
      </c>
      <c r="N20" s="364" t="s">
        <v>142</v>
      </c>
      <c r="O20" s="284" t="s">
        <v>147</v>
      </c>
      <c r="P20" s="283" t="s">
        <v>148</v>
      </c>
      <c r="Q20" s="364" t="s">
        <v>142</v>
      </c>
      <c r="R20" s="284" t="s">
        <v>149</v>
      </c>
      <c r="T20" s="362" t="s">
        <v>150</v>
      </c>
      <c r="W20" s="281" t="s">
        <v>1</v>
      </c>
      <c r="X20" s="282" t="s">
        <v>2</v>
      </c>
      <c r="Y20" s="363" t="s">
        <v>141</v>
      </c>
      <c r="Z20" s="283" t="s">
        <v>173</v>
      </c>
      <c r="AA20" s="284" t="s">
        <v>142</v>
      </c>
      <c r="AB20" s="283" t="s">
        <v>143</v>
      </c>
      <c r="AC20" s="364" t="s">
        <v>142</v>
      </c>
      <c r="AD20" s="284" t="s">
        <v>144</v>
      </c>
      <c r="AE20" s="365" t="s">
        <v>230</v>
      </c>
      <c r="AF20" s="364" t="s">
        <v>142</v>
      </c>
      <c r="AG20" s="368" t="s">
        <v>159</v>
      </c>
      <c r="AH20" s="365" t="s">
        <v>158</v>
      </c>
      <c r="AI20" s="367" t="s">
        <v>160</v>
      </c>
      <c r="AJ20" s="283" t="s">
        <v>146</v>
      </c>
      <c r="AK20" s="364" t="s">
        <v>142</v>
      </c>
      <c r="AL20" s="284" t="s">
        <v>147</v>
      </c>
      <c r="AM20" s="283" t="s">
        <v>148</v>
      </c>
      <c r="AN20" s="364" t="s">
        <v>142</v>
      </c>
      <c r="AO20" s="284" t="s">
        <v>149</v>
      </c>
      <c r="AQ20" s="363" t="s">
        <v>33</v>
      </c>
      <c r="AR20" s="362" t="s">
        <v>151</v>
      </c>
    </row>
    <row r="21" spans="1:44" x14ac:dyDescent="0.2">
      <c r="A21" s="285">
        <v>1</v>
      </c>
      <c r="B21" s="286" t="s">
        <v>3</v>
      </c>
      <c r="C21" s="287">
        <f t="shared" ref="C21:P21" si="0">C43+C65+C88+C110</f>
        <v>395</v>
      </c>
      <c r="D21" s="288">
        <f t="shared" si="0"/>
        <v>236</v>
      </c>
      <c r="E21" s="288" t="e">
        <f t="shared" si="0"/>
        <v>#REF!</v>
      </c>
      <c r="F21" s="288">
        <f t="shared" si="0"/>
        <v>118</v>
      </c>
      <c r="G21" s="288" t="e">
        <f t="shared" si="0"/>
        <v>#REF!</v>
      </c>
      <c r="H21" s="288" t="e">
        <f t="shared" si="0"/>
        <v>#REF!</v>
      </c>
      <c r="I21" s="288">
        <f t="shared" si="0"/>
        <v>8</v>
      </c>
      <c r="J21" s="288" t="e">
        <f t="shared" si="0"/>
        <v>#REF!</v>
      </c>
      <c r="K21" s="288" t="e">
        <f t="shared" si="0"/>
        <v>#REF!</v>
      </c>
      <c r="L21" s="288">
        <f t="shared" si="0"/>
        <v>5</v>
      </c>
      <c r="M21" s="288">
        <f t="shared" si="0"/>
        <v>8</v>
      </c>
      <c r="N21" s="288" t="e">
        <f t="shared" si="0"/>
        <v>#REF!</v>
      </c>
      <c r="O21" s="288" t="e">
        <f t="shared" si="0"/>
        <v>#REF!</v>
      </c>
      <c r="P21" s="369">
        <f t="shared" si="0"/>
        <v>20</v>
      </c>
      <c r="Q21" s="370" t="e">
        <v>#REF!</v>
      </c>
      <c r="R21" s="371" t="e">
        <v>#REF!</v>
      </c>
      <c r="W21" s="285">
        <v>1</v>
      </c>
      <c r="X21" s="286" t="s">
        <v>3</v>
      </c>
      <c r="Y21" s="287">
        <v>602</v>
      </c>
      <c r="Z21" s="369">
        <v>398</v>
      </c>
      <c r="AA21" s="636" t="e">
        <v>#REF!</v>
      </c>
      <c r="AB21" s="287">
        <v>141</v>
      </c>
      <c r="AC21" s="288"/>
      <c r="AD21" s="369">
        <v>45644</v>
      </c>
      <c r="AE21" s="287">
        <v>10</v>
      </c>
      <c r="AF21" s="288"/>
      <c r="AG21" s="369">
        <v>2239</v>
      </c>
      <c r="AH21" s="287">
        <v>16</v>
      </c>
      <c r="AI21" s="369">
        <v>2358</v>
      </c>
      <c r="AJ21" s="287">
        <v>69</v>
      </c>
      <c r="AK21" s="288"/>
      <c r="AL21" s="369">
        <v>3073</v>
      </c>
      <c r="AM21" s="287">
        <v>23</v>
      </c>
      <c r="AN21" s="288"/>
      <c r="AO21" s="369">
        <v>6714</v>
      </c>
      <c r="AQ21" s="369">
        <v>657</v>
      </c>
      <c r="AR21" s="356">
        <f>Y21-AQ21</f>
        <v>-55</v>
      </c>
    </row>
    <row r="22" spans="1:44" x14ac:dyDescent="0.2">
      <c r="A22" s="290">
        <v>2</v>
      </c>
      <c r="B22" s="291" t="s">
        <v>4</v>
      </c>
      <c r="C22" s="292">
        <f t="shared" ref="C22:P22" si="1">C44+C66+C89+C111</f>
        <v>299</v>
      </c>
      <c r="D22" s="293">
        <f t="shared" si="1"/>
        <v>198</v>
      </c>
      <c r="E22" s="293" t="e">
        <f t="shared" si="1"/>
        <v>#REF!</v>
      </c>
      <c r="F22" s="293">
        <f t="shared" si="1"/>
        <v>54</v>
      </c>
      <c r="G22" s="293" t="e">
        <f t="shared" si="1"/>
        <v>#REF!</v>
      </c>
      <c r="H22" s="293" t="e">
        <f t="shared" si="1"/>
        <v>#REF!</v>
      </c>
      <c r="I22" s="293">
        <f t="shared" si="1"/>
        <v>9</v>
      </c>
      <c r="J22" s="293" t="e">
        <f t="shared" si="1"/>
        <v>#REF!</v>
      </c>
      <c r="K22" s="293" t="e">
        <f t="shared" si="1"/>
        <v>#REF!</v>
      </c>
      <c r="L22" s="293">
        <f t="shared" si="1"/>
        <v>7</v>
      </c>
      <c r="M22" s="293">
        <f t="shared" si="1"/>
        <v>9</v>
      </c>
      <c r="N22" s="293" t="e">
        <f t="shared" si="1"/>
        <v>#REF!</v>
      </c>
      <c r="O22" s="293" t="e">
        <f t="shared" si="1"/>
        <v>#REF!</v>
      </c>
      <c r="P22" s="372">
        <f t="shared" si="1"/>
        <v>22</v>
      </c>
      <c r="Q22" s="373" t="e">
        <v>#REF!</v>
      </c>
      <c r="R22" s="374" t="e">
        <v>#REF!</v>
      </c>
      <c r="W22" s="290">
        <v>2</v>
      </c>
      <c r="X22" s="291" t="s">
        <v>4</v>
      </c>
      <c r="Y22" s="292">
        <v>411</v>
      </c>
      <c r="Z22" s="372">
        <v>300</v>
      </c>
      <c r="AA22" s="637" t="e">
        <v>#REF!</v>
      </c>
      <c r="AB22" s="292">
        <v>67</v>
      </c>
      <c r="AC22" s="293"/>
      <c r="AD22" s="372">
        <v>21969</v>
      </c>
      <c r="AE22" s="292">
        <v>10</v>
      </c>
      <c r="AF22" s="293"/>
      <c r="AG22" s="372">
        <v>3173</v>
      </c>
      <c r="AH22" s="292">
        <v>19</v>
      </c>
      <c r="AI22" s="372">
        <v>2108</v>
      </c>
      <c r="AJ22" s="292">
        <v>23</v>
      </c>
      <c r="AK22" s="293"/>
      <c r="AL22" s="372">
        <v>3913</v>
      </c>
      <c r="AM22" s="292">
        <v>27</v>
      </c>
      <c r="AN22" s="293"/>
      <c r="AO22" s="372">
        <v>5710</v>
      </c>
      <c r="AQ22" s="372">
        <v>446</v>
      </c>
      <c r="AR22" s="356">
        <f t="shared" ref="AR22:AR35" si="2">Y22-AQ22</f>
        <v>-35</v>
      </c>
    </row>
    <row r="23" spans="1:44" x14ac:dyDescent="0.2">
      <c r="A23" s="290">
        <v>3</v>
      </c>
      <c r="B23" s="291" t="s">
        <v>5</v>
      </c>
      <c r="C23" s="292">
        <f t="shared" ref="C23:P23" si="3">C45+C67+C90+C112</f>
        <v>239</v>
      </c>
      <c r="D23" s="293">
        <f t="shared" si="3"/>
        <v>112</v>
      </c>
      <c r="E23" s="293" t="e">
        <f t="shared" si="3"/>
        <v>#REF!</v>
      </c>
      <c r="F23" s="293">
        <f t="shared" si="3"/>
        <v>69</v>
      </c>
      <c r="G23" s="293" t="e">
        <f t="shared" si="3"/>
        <v>#REF!</v>
      </c>
      <c r="H23" s="293" t="e">
        <f t="shared" si="3"/>
        <v>#REF!</v>
      </c>
      <c r="I23" s="293">
        <f t="shared" si="3"/>
        <v>6</v>
      </c>
      <c r="J23" s="293" t="e">
        <f t="shared" si="3"/>
        <v>#REF!</v>
      </c>
      <c r="K23" s="293" t="e">
        <f t="shared" si="3"/>
        <v>#REF!</v>
      </c>
      <c r="L23" s="293">
        <f t="shared" si="3"/>
        <v>10</v>
      </c>
      <c r="M23" s="293">
        <f t="shared" si="3"/>
        <v>9</v>
      </c>
      <c r="N23" s="293" t="e">
        <f t="shared" si="3"/>
        <v>#REF!</v>
      </c>
      <c r="O23" s="293" t="e">
        <f t="shared" si="3"/>
        <v>#REF!</v>
      </c>
      <c r="P23" s="372">
        <f t="shared" si="3"/>
        <v>33</v>
      </c>
      <c r="Q23" s="373" t="e">
        <v>#REF!</v>
      </c>
      <c r="R23" s="374" t="e">
        <v>#REF!</v>
      </c>
      <c r="W23" s="290">
        <v>3</v>
      </c>
      <c r="X23" s="291" t="s">
        <v>5</v>
      </c>
      <c r="Y23" s="292">
        <v>347</v>
      </c>
      <c r="Z23" s="372">
        <v>196</v>
      </c>
      <c r="AA23" s="637" t="e">
        <v>#REF!</v>
      </c>
      <c r="AB23" s="292">
        <v>84</v>
      </c>
      <c r="AC23" s="293"/>
      <c r="AD23" s="372">
        <v>25871</v>
      </c>
      <c r="AE23" s="292">
        <v>6</v>
      </c>
      <c r="AF23" s="293"/>
      <c r="AG23" s="372">
        <v>2108</v>
      </c>
      <c r="AH23" s="292">
        <v>14</v>
      </c>
      <c r="AI23" s="372">
        <v>1803</v>
      </c>
      <c r="AJ23" s="292">
        <v>20</v>
      </c>
      <c r="AK23" s="293"/>
      <c r="AL23" s="372">
        <v>3340</v>
      </c>
      <c r="AM23" s="292">
        <v>40</v>
      </c>
      <c r="AN23" s="293"/>
      <c r="AO23" s="372">
        <v>9159</v>
      </c>
      <c r="AQ23" s="372">
        <v>360</v>
      </c>
      <c r="AR23" s="356">
        <f t="shared" si="2"/>
        <v>-13</v>
      </c>
    </row>
    <row r="24" spans="1:44" ht="15.75" customHeight="1" x14ac:dyDescent="0.2">
      <c r="A24" s="290">
        <v>4</v>
      </c>
      <c r="B24" s="291" t="s">
        <v>6</v>
      </c>
      <c r="C24" s="292">
        <f t="shared" ref="C24:P24" si="4">C46+C68+C91+C113</f>
        <v>100</v>
      </c>
      <c r="D24" s="293">
        <f t="shared" si="4"/>
        <v>42</v>
      </c>
      <c r="E24" s="293" t="e">
        <f t="shared" si="4"/>
        <v>#REF!</v>
      </c>
      <c r="F24" s="293">
        <f t="shared" si="4"/>
        <v>34</v>
      </c>
      <c r="G24" s="293" t="e">
        <f t="shared" si="4"/>
        <v>#REF!</v>
      </c>
      <c r="H24" s="293" t="e">
        <f t="shared" si="4"/>
        <v>#REF!</v>
      </c>
      <c r="I24" s="293">
        <f t="shared" si="4"/>
        <v>3</v>
      </c>
      <c r="J24" s="293" t="e">
        <f t="shared" si="4"/>
        <v>#REF!</v>
      </c>
      <c r="K24" s="293" t="e">
        <f t="shared" si="4"/>
        <v>#REF!</v>
      </c>
      <c r="L24" s="293">
        <f t="shared" si="4"/>
        <v>5</v>
      </c>
      <c r="M24" s="293">
        <f t="shared" si="4"/>
        <v>4</v>
      </c>
      <c r="N24" s="293" t="e">
        <f t="shared" si="4"/>
        <v>#REF!</v>
      </c>
      <c r="O24" s="293" t="e">
        <f t="shared" si="4"/>
        <v>#REF!</v>
      </c>
      <c r="P24" s="372">
        <f t="shared" si="4"/>
        <v>12</v>
      </c>
      <c r="Q24" s="373" t="e">
        <v>#REF!</v>
      </c>
      <c r="R24" s="374" t="e">
        <v>#REF!</v>
      </c>
      <c r="W24" s="290">
        <v>4</v>
      </c>
      <c r="X24" s="291" t="s">
        <v>6</v>
      </c>
      <c r="Y24" s="292">
        <v>169</v>
      </c>
      <c r="Z24" s="372">
        <v>99</v>
      </c>
      <c r="AA24" s="637" t="e">
        <v>#REF!</v>
      </c>
      <c r="AB24" s="292">
        <v>43</v>
      </c>
      <c r="AC24" s="293"/>
      <c r="AD24" s="372">
        <v>12739</v>
      </c>
      <c r="AE24" s="292">
        <v>3</v>
      </c>
      <c r="AF24" s="293"/>
      <c r="AG24" s="372">
        <v>1095</v>
      </c>
      <c r="AH24" s="292">
        <v>8</v>
      </c>
      <c r="AI24" s="372">
        <v>1169</v>
      </c>
      <c r="AJ24" s="292">
        <v>18</v>
      </c>
      <c r="AK24" s="293"/>
      <c r="AL24" s="372">
        <v>1504</v>
      </c>
      <c r="AM24" s="292">
        <v>16</v>
      </c>
      <c r="AN24" s="293"/>
      <c r="AO24" s="372">
        <v>4108</v>
      </c>
      <c r="AQ24" s="372">
        <v>187</v>
      </c>
      <c r="AR24" s="356">
        <f t="shared" si="2"/>
        <v>-18</v>
      </c>
    </row>
    <row r="25" spans="1:44" x14ac:dyDescent="0.2">
      <c r="A25" s="290">
        <v>5</v>
      </c>
      <c r="B25" s="291" t="s">
        <v>7</v>
      </c>
      <c r="C25" s="292">
        <f t="shared" ref="C25:P25" si="5">C47+C69+C92+C114</f>
        <v>162</v>
      </c>
      <c r="D25" s="293">
        <f t="shared" si="5"/>
        <v>115</v>
      </c>
      <c r="E25" s="293" t="e">
        <f t="shared" si="5"/>
        <v>#REF!</v>
      </c>
      <c r="F25" s="293">
        <f t="shared" si="5"/>
        <v>26</v>
      </c>
      <c r="G25" s="293" t="e">
        <f t="shared" si="5"/>
        <v>#REF!</v>
      </c>
      <c r="H25" s="293" t="e">
        <f t="shared" si="5"/>
        <v>#REF!</v>
      </c>
      <c r="I25" s="293">
        <f t="shared" si="5"/>
        <v>2</v>
      </c>
      <c r="J25" s="293" t="e">
        <f t="shared" si="5"/>
        <v>#REF!</v>
      </c>
      <c r="K25" s="293" t="e">
        <f t="shared" si="5"/>
        <v>#REF!</v>
      </c>
      <c r="L25" s="293">
        <f t="shared" si="5"/>
        <v>2</v>
      </c>
      <c r="M25" s="293">
        <f t="shared" si="5"/>
        <v>6</v>
      </c>
      <c r="N25" s="293" t="e">
        <f t="shared" si="5"/>
        <v>#REF!</v>
      </c>
      <c r="O25" s="293" t="e">
        <f t="shared" si="5"/>
        <v>#REF!</v>
      </c>
      <c r="P25" s="372">
        <f t="shared" si="5"/>
        <v>11</v>
      </c>
      <c r="Q25" s="375" t="e">
        <v>#REF!</v>
      </c>
      <c r="R25" s="376" t="e">
        <v>#REF!</v>
      </c>
      <c r="W25" s="290">
        <v>5</v>
      </c>
      <c r="X25" s="291" t="s">
        <v>7</v>
      </c>
      <c r="Y25" s="292">
        <v>245</v>
      </c>
      <c r="Z25" s="372">
        <v>196</v>
      </c>
      <c r="AA25" s="637" t="e">
        <v>#REF!</v>
      </c>
      <c r="AB25" s="292">
        <v>32</v>
      </c>
      <c r="AC25" s="293"/>
      <c r="AD25" s="372">
        <v>9541</v>
      </c>
      <c r="AE25" s="292">
        <v>2</v>
      </c>
      <c r="AF25" s="293"/>
      <c r="AG25" s="372">
        <v>730</v>
      </c>
      <c r="AH25" s="292">
        <v>8</v>
      </c>
      <c r="AI25" s="372">
        <v>1407</v>
      </c>
      <c r="AJ25" s="292">
        <v>21</v>
      </c>
      <c r="AK25" s="293"/>
      <c r="AL25" s="372">
        <v>2744</v>
      </c>
      <c r="AM25" s="292">
        <v>13</v>
      </c>
      <c r="AN25" s="293"/>
      <c r="AO25" s="372">
        <v>3790</v>
      </c>
      <c r="AQ25" s="372">
        <v>272</v>
      </c>
      <c r="AR25" s="356">
        <f t="shared" si="2"/>
        <v>-27</v>
      </c>
    </row>
    <row r="26" spans="1:44" x14ac:dyDescent="0.2">
      <c r="A26" s="290">
        <v>6</v>
      </c>
      <c r="B26" s="291" t="s">
        <v>8</v>
      </c>
      <c r="C26" s="292">
        <f t="shared" ref="C26:P26" si="6">C48+C70+C93+C115</f>
        <v>58</v>
      </c>
      <c r="D26" s="293">
        <f t="shared" si="6"/>
        <v>42</v>
      </c>
      <c r="E26" s="293" t="e">
        <f t="shared" si="6"/>
        <v>#REF!</v>
      </c>
      <c r="F26" s="293">
        <f t="shared" si="6"/>
        <v>11</v>
      </c>
      <c r="G26" s="293" t="e">
        <f t="shared" si="6"/>
        <v>#REF!</v>
      </c>
      <c r="H26" s="293" t="e">
        <f t="shared" si="6"/>
        <v>#REF!</v>
      </c>
      <c r="I26" s="293">
        <f t="shared" si="6"/>
        <v>1</v>
      </c>
      <c r="J26" s="293" t="e">
        <f t="shared" si="6"/>
        <v>#REF!</v>
      </c>
      <c r="K26" s="293" t="e">
        <f t="shared" si="6"/>
        <v>#REF!</v>
      </c>
      <c r="L26" s="293">
        <f t="shared" si="6"/>
        <v>0</v>
      </c>
      <c r="M26" s="293">
        <f t="shared" si="6"/>
        <v>1</v>
      </c>
      <c r="N26" s="293" t="e">
        <f t="shared" si="6"/>
        <v>#REF!</v>
      </c>
      <c r="O26" s="293" t="e">
        <f t="shared" si="6"/>
        <v>#REF!</v>
      </c>
      <c r="P26" s="372">
        <f t="shared" si="6"/>
        <v>3</v>
      </c>
      <c r="Q26" s="375" t="e">
        <v>#REF!</v>
      </c>
      <c r="R26" s="376" t="e">
        <v>#REF!</v>
      </c>
      <c r="W26" s="290">
        <v>6</v>
      </c>
      <c r="X26" s="291" t="s">
        <v>8</v>
      </c>
      <c r="Y26" s="292">
        <v>106</v>
      </c>
      <c r="Z26" s="372">
        <v>87</v>
      </c>
      <c r="AA26" s="637" t="e">
        <v>#REF!</v>
      </c>
      <c r="AB26" s="292">
        <v>14</v>
      </c>
      <c r="AC26" s="293"/>
      <c r="AD26" s="372">
        <v>3740</v>
      </c>
      <c r="AE26" s="292">
        <v>1</v>
      </c>
      <c r="AF26" s="293"/>
      <c r="AG26" s="372">
        <v>365</v>
      </c>
      <c r="AH26" s="292">
        <v>2</v>
      </c>
      <c r="AI26" s="372">
        <v>272</v>
      </c>
      <c r="AJ26" s="292">
        <v>1</v>
      </c>
      <c r="AK26" s="293"/>
      <c r="AL26" s="372">
        <v>365</v>
      </c>
      <c r="AM26" s="292">
        <v>3</v>
      </c>
      <c r="AN26" s="293"/>
      <c r="AO26" s="372">
        <v>774</v>
      </c>
      <c r="AQ26" s="372">
        <v>108</v>
      </c>
      <c r="AR26" s="356">
        <f t="shared" si="2"/>
        <v>-2</v>
      </c>
    </row>
    <row r="27" spans="1:44" x14ac:dyDescent="0.2">
      <c r="A27" s="290">
        <v>7</v>
      </c>
      <c r="B27" s="291" t="s">
        <v>9</v>
      </c>
      <c r="C27" s="292">
        <f t="shared" ref="C27:P27" si="7">C49+C71+C94+C116</f>
        <v>152</v>
      </c>
      <c r="D27" s="293">
        <f t="shared" si="7"/>
        <v>102</v>
      </c>
      <c r="E27" s="293" t="e">
        <f t="shared" si="7"/>
        <v>#REF!</v>
      </c>
      <c r="F27" s="293">
        <f t="shared" si="7"/>
        <v>15</v>
      </c>
      <c r="G27" s="293" t="e">
        <f t="shared" si="7"/>
        <v>#REF!</v>
      </c>
      <c r="H27" s="293" t="e">
        <f t="shared" si="7"/>
        <v>#REF!</v>
      </c>
      <c r="I27" s="293">
        <f t="shared" si="7"/>
        <v>0</v>
      </c>
      <c r="J27" s="293" t="e">
        <f t="shared" si="7"/>
        <v>#REF!</v>
      </c>
      <c r="K27" s="293" t="e">
        <f t="shared" si="7"/>
        <v>#REF!</v>
      </c>
      <c r="L27" s="293">
        <f t="shared" si="7"/>
        <v>4</v>
      </c>
      <c r="M27" s="293">
        <f t="shared" si="7"/>
        <v>15</v>
      </c>
      <c r="N27" s="293" t="e">
        <f t="shared" si="7"/>
        <v>#REF!</v>
      </c>
      <c r="O27" s="293" t="e">
        <f t="shared" si="7"/>
        <v>#REF!</v>
      </c>
      <c r="P27" s="372">
        <f t="shared" si="7"/>
        <v>16</v>
      </c>
      <c r="Q27" s="375" t="e">
        <v>#REF!</v>
      </c>
      <c r="R27" s="376" t="e">
        <v>#REF!</v>
      </c>
      <c r="W27" s="290">
        <v>7</v>
      </c>
      <c r="X27" s="291" t="s">
        <v>9</v>
      </c>
      <c r="Y27" s="292">
        <v>218</v>
      </c>
      <c r="Z27" s="372">
        <v>164</v>
      </c>
      <c r="AA27" s="637" t="e">
        <v>#REF!</v>
      </c>
      <c r="AB27" s="292">
        <v>17</v>
      </c>
      <c r="AC27" s="293"/>
      <c r="AD27" s="372">
        <v>5995</v>
      </c>
      <c r="AE27" s="292">
        <v>0</v>
      </c>
      <c r="AF27" s="293"/>
      <c r="AG27" s="372">
        <v>0</v>
      </c>
      <c r="AH27" s="292">
        <v>4</v>
      </c>
      <c r="AI27" s="372">
        <v>501</v>
      </c>
      <c r="AJ27" s="292">
        <v>21</v>
      </c>
      <c r="AK27" s="293"/>
      <c r="AL27" s="372">
        <v>4010</v>
      </c>
      <c r="AM27" s="292">
        <v>24</v>
      </c>
      <c r="AN27" s="293"/>
      <c r="AO27" s="372">
        <v>6998</v>
      </c>
      <c r="AQ27" s="372">
        <v>230</v>
      </c>
      <c r="AR27" s="356">
        <f t="shared" si="2"/>
        <v>-12</v>
      </c>
    </row>
    <row r="28" spans="1:44" x14ac:dyDescent="0.2">
      <c r="A28" s="290">
        <v>8</v>
      </c>
      <c r="B28" s="291" t="s">
        <v>10</v>
      </c>
      <c r="C28" s="292">
        <f t="shared" ref="C28:P28" si="8">C50+C72+C95+C117</f>
        <v>114</v>
      </c>
      <c r="D28" s="293">
        <f t="shared" si="8"/>
        <v>77</v>
      </c>
      <c r="E28" s="293" t="e">
        <f t="shared" si="8"/>
        <v>#REF!</v>
      </c>
      <c r="F28" s="293">
        <f t="shared" si="8"/>
        <v>23</v>
      </c>
      <c r="G28" s="293" t="e">
        <f t="shared" si="8"/>
        <v>#REF!</v>
      </c>
      <c r="H28" s="293" t="e">
        <f t="shared" si="8"/>
        <v>#REF!</v>
      </c>
      <c r="I28" s="293">
        <f t="shared" si="8"/>
        <v>2</v>
      </c>
      <c r="J28" s="293" t="e">
        <f t="shared" si="8"/>
        <v>#REF!</v>
      </c>
      <c r="K28" s="293" t="e">
        <f t="shared" si="8"/>
        <v>#REF!</v>
      </c>
      <c r="L28" s="293">
        <f t="shared" si="8"/>
        <v>1</v>
      </c>
      <c r="M28" s="293">
        <f t="shared" si="8"/>
        <v>4</v>
      </c>
      <c r="N28" s="293" t="e">
        <f t="shared" si="8"/>
        <v>#REF!</v>
      </c>
      <c r="O28" s="293" t="e">
        <f t="shared" si="8"/>
        <v>#REF!</v>
      </c>
      <c r="P28" s="372">
        <f t="shared" si="8"/>
        <v>7</v>
      </c>
      <c r="Q28" s="375" t="e">
        <v>#REF!</v>
      </c>
      <c r="R28" s="376" t="e">
        <v>#REF!</v>
      </c>
      <c r="W28" s="290">
        <v>8</v>
      </c>
      <c r="X28" s="291" t="s">
        <v>10</v>
      </c>
      <c r="Y28" s="292">
        <v>170</v>
      </c>
      <c r="Z28" s="372">
        <v>128</v>
      </c>
      <c r="AA28" s="637" t="e">
        <v>#REF!</v>
      </c>
      <c r="AB28" s="292">
        <v>24</v>
      </c>
      <c r="AC28" s="293"/>
      <c r="AD28" s="372">
        <v>7782</v>
      </c>
      <c r="AE28" s="292">
        <v>3</v>
      </c>
      <c r="AF28" s="293"/>
      <c r="AG28" s="372">
        <v>634</v>
      </c>
      <c r="AH28" s="292">
        <v>2</v>
      </c>
      <c r="AI28" s="372">
        <v>641</v>
      </c>
      <c r="AJ28" s="292">
        <v>11</v>
      </c>
      <c r="AK28" s="293"/>
      <c r="AL28" s="372">
        <v>2383</v>
      </c>
      <c r="AM28" s="292">
        <v>10</v>
      </c>
      <c r="AN28" s="293"/>
      <c r="AO28" s="372">
        <v>2550</v>
      </c>
      <c r="AQ28" s="372">
        <v>178</v>
      </c>
      <c r="AR28" s="356">
        <f t="shared" si="2"/>
        <v>-8</v>
      </c>
    </row>
    <row r="29" spans="1:44" x14ac:dyDescent="0.2">
      <c r="A29" s="290">
        <v>9</v>
      </c>
      <c r="B29" s="291" t="s">
        <v>11</v>
      </c>
      <c r="C29" s="292">
        <f t="shared" ref="C29:P29" si="9">C51+C73+C96+C118</f>
        <v>215</v>
      </c>
      <c r="D29" s="293">
        <f t="shared" si="9"/>
        <v>164</v>
      </c>
      <c r="E29" s="293" t="e">
        <f t="shared" si="9"/>
        <v>#REF!</v>
      </c>
      <c r="F29" s="293">
        <f t="shared" si="9"/>
        <v>39</v>
      </c>
      <c r="G29" s="293" t="e">
        <f t="shared" si="9"/>
        <v>#REF!</v>
      </c>
      <c r="H29" s="293" t="e">
        <f t="shared" si="9"/>
        <v>#REF!</v>
      </c>
      <c r="I29" s="293">
        <f t="shared" si="9"/>
        <v>1</v>
      </c>
      <c r="J29" s="293" t="e">
        <f t="shared" si="9"/>
        <v>#REF!</v>
      </c>
      <c r="K29" s="293" t="e">
        <f t="shared" si="9"/>
        <v>#REF!</v>
      </c>
      <c r="L29" s="293">
        <f t="shared" si="9"/>
        <v>3</v>
      </c>
      <c r="M29" s="293">
        <f t="shared" si="9"/>
        <v>2</v>
      </c>
      <c r="N29" s="293" t="e">
        <f t="shared" si="9"/>
        <v>#REF!</v>
      </c>
      <c r="O29" s="293" t="e">
        <f t="shared" si="9"/>
        <v>#REF!</v>
      </c>
      <c r="P29" s="372">
        <f t="shared" si="9"/>
        <v>6</v>
      </c>
      <c r="Q29" s="375" t="e">
        <v>#REF!</v>
      </c>
      <c r="R29" s="376" t="e">
        <v>#REF!</v>
      </c>
      <c r="W29" s="290">
        <v>9</v>
      </c>
      <c r="X29" s="291" t="s">
        <v>11</v>
      </c>
      <c r="Y29" s="292">
        <v>370</v>
      </c>
      <c r="Z29" s="372">
        <v>279</v>
      </c>
      <c r="AA29" s="637" t="e">
        <v>#REF!</v>
      </c>
      <c r="AB29" s="292">
        <v>47</v>
      </c>
      <c r="AC29" s="293"/>
      <c r="AD29" s="372">
        <v>16037</v>
      </c>
      <c r="AE29" s="292">
        <v>1</v>
      </c>
      <c r="AF29" s="293"/>
      <c r="AG29" s="372">
        <v>365</v>
      </c>
      <c r="AH29" s="292">
        <v>8</v>
      </c>
      <c r="AI29" s="372">
        <v>187</v>
      </c>
      <c r="AJ29" s="292">
        <v>12</v>
      </c>
      <c r="AK29" s="293"/>
      <c r="AL29" s="372">
        <v>821</v>
      </c>
      <c r="AM29" s="292">
        <v>14</v>
      </c>
      <c r="AN29" s="293"/>
      <c r="AO29" s="372">
        <v>2664</v>
      </c>
      <c r="AQ29" s="372">
        <v>0</v>
      </c>
      <c r="AR29" s="356">
        <f t="shared" si="2"/>
        <v>370</v>
      </c>
    </row>
    <row r="30" spans="1:44" x14ac:dyDescent="0.2">
      <c r="A30" s="290">
        <v>10</v>
      </c>
      <c r="B30" s="291" t="s">
        <v>12</v>
      </c>
      <c r="C30" s="292">
        <f t="shared" ref="C30:P30" si="10">C52+C74+C97+C119</f>
        <v>346</v>
      </c>
      <c r="D30" s="293">
        <f t="shared" si="10"/>
        <v>230</v>
      </c>
      <c r="E30" s="293" t="e">
        <f t="shared" si="10"/>
        <v>#REF!</v>
      </c>
      <c r="F30" s="293">
        <f t="shared" si="10"/>
        <v>72</v>
      </c>
      <c r="G30" s="293" t="e">
        <f t="shared" si="10"/>
        <v>#REF!</v>
      </c>
      <c r="H30" s="293" t="e">
        <f t="shared" si="10"/>
        <v>#REF!</v>
      </c>
      <c r="I30" s="293">
        <f t="shared" si="10"/>
        <v>3</v>
      </c>
      <c r="J30" s="293" t="e">
        <f t="shared" si="10"/>
        <v>#REF!</v>
      </c>
      <c r="K30" s="293" t="e">
        <f t="shared" si="10"/>
        <v>#REF!</v>
      </c>
      <c r="L30" s="293">
        <f t="shared" si="10"/>
        <v>7</v>
      </c>
      <c r="M30" s="293">
        <f t="shared" si="10"/>
        <v>5</v>
      </c>
      <c r="N30" s="293" t="e">
        <f t="shared" si="10"/>
        <v>#REF!</v>
      </c>
      <c r="O30" s="293" t="e">
        <f t="shared" si="10"/>
        <v>#REF!</v>
      </c>
      <c r="P30" s="372">
        <f t="shared" si="10"/>
        <v>29</v>
      </c>
      <c r="Q30" s="375" t="e">
        <v>#REF!</v>
      </c>
      <c r="R30" s="376" t="e">
        <v>#REF!</v>
      </c>
      <c r="W30" s="290">
        <v>10</v>
      </c>
      <c r="X30" s="291" t="s">
        <v>12</v>
      </c>
      <c r="Y30" s="292">
        <v>506</v>
      </c>
      <c r="Z30" s="372">
        <v>385</v>
      </c>
      <c r="AA30" s="637" t="e">
        <v>#REF!</v>
      </c>
      <c r="AB30" s="292">
        <v>82</v>
      </c>
      <c r="AC30" s="293"/>
      <c r="AD30" s="372">
        <v>26294</v>
      </c>
      <c r="AE30" s="292">
        <v>3</v>
      </c>
      <c r="AF30" s="293"/>
      <c r="AG30" s="372">
        <v>954</v>
      </c>
      <c r="AH30" s="292">
        <v>20</v>
      </c>
      <c r="AI30" s="372">
        <v>2531</v>
      </c>
      <c r="AJ30" s="292">
        <v>18</v>
      </c>
      <c r="AK30" s="293"/>
      <c r="AL30" s="372">
        <v>2332</v>
      </c>
      <c r="AM30" s="292">
        <v>26</v>
      </c>
      <c r="AN30" s="293"/>
      <c r="AO30" s="372">
        <v>6622</v>
      </c>
      <c r="AQ30" s="372">
        <v>534</v>
      </c>
      <c r="AR30" s="356">
        <f t="shared" si="2"/>
        <v>-28</v>
      </c>
    </row>
    <row r="31" spans="1:44" x14ac:dyDescent="0.2">
      <c r="A31" s="290">
        <v>11</v>
      </c>
      <c r="B31" s="291" t="s">
        <v>13</v>
      </c>
      <c r="C31" s="292">
        <f t="shared" ref="C31:P31" si="11">C53+C75+C98+C120</f>
        <v>277</v>
      </c>
      <c r="D31" s="293">
        <f t="shared" si="11"/>
        <v>174</v>
      </c>
      <c r="E31" s="293" t="e">
        <f t="shared" si="11"/>
        <v>#REF!</v>
      </c>
      <c r="F31" s="293">
        <f t="shared" si="11"/>
        <v>52</v>
      </c>
      <c r="G31" s="293" t="e">
        <f t="shared" si="11"/>
        <v>#REF!</v>
      </c>
      <c r="H31" s="293" t="e">
        <f t="shared" si="11"/>
        <v>#REF!</v>
      </c>
      <c r="I31" s="293">
        <f t="shared" si="11"/>
        <v>4</v>
      </c>
      <c r="J31" s="293" t="e">
        <f t="shared" si="11"/>
        <v>#REF!</v>
      </c>
      <c r="K31" s="293" t="e">
        <f t="shared" si="11"/>
        <v>#REF!</v>
      </c>
      <c r="L31" s="293">
        <f t="shared" si="11"/>
        <v>0</v>
      </c>
      <c r="M31" s="293">
        <f t="shared" si="11"/>
        <v>12</v>
      </c>
      <c r="N31" s="293" t="e">
        <f t="shared" si="11"/>
        <v>#REF!</v>
      </c>
      <c r="O31" s="293" t="e">
        <f t="shared" si="11"/>
        <v>#REF!</v>
      </c>
      <c r="P31" s="372">
        <f t="shared" si="11"/>
        <v>35</v>
      </c>
      <c r="Q31" s="375" t="e">
        <v>#REF!</v>
      </c>
      <c r="R31" s="376" t="e">
        <v>#REF!</v>
      </c>
      <c r="W31" s="290">
        <v>11</v>
      </c>
      <c r="X31" s="291" t="s">
        <v>13</v>
      </c>
      <c r="Y31" s="292">
        <v>483</v>
      </c>
      <c r="Z31" s="372">
        <v>365</v>
      </c>
      <c r="AA31" s="637" t="e">
        <v>#REF!</v>
      </c>
      <c r="AB31" s="292">
        <v>80</v>
      </c>
      <c r="AC31" s="293"/>
      <c r="AD31" s="372">
        <v>22694</v>
      </c>
      <c r="AE31" s="292">
        <v>5</v>
      </c>
      <c r="AF31" s="293"/>
      <c r="AG31" s="372">
        <v>1156</v>
      </c>
      <c r="AH31" s="292">
        <v>1</v>
      </c>
      <c r="AI31" s="372">
        <v>8</v>
      </c>
      <c r="AJ31" s="292">
        <v>21</v>
      </c>
      <c r="AK31" s="293"/>
      <c r="AL31" s="372">
        <v>5136</v>
      </c>
      <c r="AM31" s="292">
        <v>46</v>
      </c>
      <c r="AN31" s="293"/>
      <c r="AO31" s="372">
        <v>10787</v>
      </c>
      <c r="AQ31" s="372">
        <v>518</v>
      </c>
      <c r="AR31" s="356">
        <f t="shared" si="2"/>
        <v>-35</v>
      </c>
    </row>
    <row r="32" spans="1:44" x14ac:dyDescent="0.2">
      <c r="A32" s="290">
        <v>12</v>
      </c>
      <c r="B32" s="291" t="s">
        <v>14</v>
      </c>
      <c r="C32" s="292">
        <f t="shared" ref="C32:P32" si="12">C54+C76+C99+C121</f>
        <v>365</v>
      </c>
      <c r="D32" s="293">
        <f t="shared" si="12"/>
        <v>241</v>
      </c>
      <c r="E32" s="293" t="e">
        <f t="shared" si="12"/>
        <v>#REF!</v>
      </c>
      <c r="F32" s="293">
        <f t="shared" si="12"/>
        <v>69</v>
      </c>
      <c r="G32" s="293" t="e">
        <f t="shared" si="12"/>
        <v>#REF!</v>
      </c>
      <c r="H32" s="293" t="e">
        <f t="shared" si="12"/>
        <v>#REF!</v>
      </c>
      <c r="I32" s="293">
        <f t="shared" si="12"/>
        <v>7</v>
      </c>
      <c r="J32" s="293" t="e">
        <f t="shared" si="12"/>
        <v>#REF!</v>
      </c>
      <c r="K32" s="293" t="e">
        <f t="shared" si="12"/>
        <v>#REF!</v>
      </c>
      <c r="L32" s="293">
        <f t="shared" si="12"/>
        <v>8</v>
      </c>
      <c r="M32" s="293">
        <f t="shared" si="12"/>
        <v>23</v>
      </c>
      <c r="N32" s="293" t="e">
        <f t="shared" si="12"/>
        <v>#REF!</v>
      </c>
      <c r="O32" s="293" t="e">
        <f t="shared" si="12"/>
        <v>#REF!</v>
      </c>
      <c r="P32" s="372">
        <f t="shared" si="12"/>
        <v>17</v>
      </c>
      <c r="Q32" s="375" t="e">
        <v>#REF!</v>
      </c>
      <c r="R32" s="376" t="e">
        <v>#REF!</v>
      </c>
      <c r="W32" s="290">
        <v>12</v>
      </c>
      <c r="X32" s="291" t="s">
        <v>14</v>
      </c>
      <c r="Y32" s="292">
        <v>530</v>
      </c>
      <c r="Z32" s="372">
        <v>392</v>
      </c>
      <c r="AA32" s="637" t="e">
        <v>#REF!</v>
      </c>
      <c r="AB32" s="292">
        <v>89</v>
      </c>
      <c r="AC32" s="293"/>
      <c r="AD32" s="372">
        <v>24357</v>
      </c>
      <c r="AE32" s="292">
        <v>8</v>
      </c>
      <c r="AF32" s="293"/>
      <c r="AG32" s="372">
        <v>2569</v>
      </c>
      <c r="AH32" s="292">
        <v>27</v>
      </c>
      <c r="AI32" s="372">
        <v>3806</v>
      </c>
      <c r="AJ32" s="292">
        <v>47</v>
      </c>
      <c r="AK32" s="293"/>
      <c r="AL32" s="372">
        <v>8395</v>
      </c>
      <c r="AM32" s="292">
        <v>23</v>
      </c>
      <c r="AN32" s="293"/>
      <c r="AO32" s="372">
        <v>5890</v>
      </c>
      <c r="AQ32" s="372">
        <v>586</v>
      </c>
      <c r="AR32" s="356">
        <f t="shared" si="2"/>
        <v>-56</v>
      </c>
    </row>
    <row r="33" spans="1:52" x14ac:dyDescent="0.2">
      <c r="A33" s="290">
        <v>13</v>
      </c>
      <c r="B33" s="291" t="s">
        <v>15</v>
      </c>
      <c r="C33" s="292">
        <f t="shared" ref="C33:P33" si="13">C55+C77+C100+C122</f>
        <v>308</v>
      </c>
      <c r="D33" s="293">
        <f t="shared" si="13"/>
        <v>182</v>
      </c>
      <c r="E33" s="293" t="e">
        <f t="shared" si="13"/>
        <v>#REF!</v>
      </c>
      <c r="F33" s="293">
        <f t="shared" si="13"/>
        <v>59</v>
      </c>
      <c r="G33" s="293" t="e">
        <f t="shared" si="13"/>
        <v>#REF!</v>
      </c>
      <c r="H33" s="293" t="e">
        <f t="shared" si="13"/>
        <v>#REF!</v>
      </c>
      <c r="I33" s="293">
        <f t="shared" si="13"/>
        <v>13</v>
      </c>
      <c r="J33" s="293" t="e">
        <f t="shared" si="13"/>
        <v>#REF!</v>
      </c>
      <c r="K33" s="293" t="e">
        <f t="shared" si="13"/>
        <v>#REF!</v>
      </c>
      <c r="L33" s="293">
        <f t="shared" si="13"/>
        <v>3</v>
      </c>
      <c r="M33" s="293">
        <f t="shared" si="13"/>
        <v>12</v>
      </c>
      <c r="N33" s="293" t="e">
        <f t="shared" si="13"/>
        <v>#REF!</v>
      </c>
      <c r="O33" s="293" t="e">
        <f t="shared" si="13"/>
        <v>#REF!</v>
      </c>
      <c r="P33" s="372">
        <f t="shared" si="13"/>
        <v>39</v>
      </c>
      <c r="Q33" s="375" t="e">
        <v>#REF!</v>
      </c>
      <c r="R33" s="376" t="e">
        <v>#REF!</v>
      </c>
      <c r="W33" s="290">
        <v>13</v>
      </c>
      <c r="X33" s="291" t="s">
        <v>15</v>
      </c>
      <c r="Y33" s="292">
        <v>447</v>
      </c>
      <c r="Z33" s="372">
        <v>316</v>
      </c>
      <c r="AA33" s="637" t="e">
        <v>#REF!</v>
      </c>
      <c r="AB33" s="292">
        <v>64</v>
      </c>
      <c r="AC33" s="293"/>
      <c r="AD33" s="372">
        <v>20643</v>
      </c>
      <c r="AE33" s="292">
        <v>13</v>
      </c>
      <c r="AF33" s="293"/>
      <c r="AG33" s="372">
        <v>4424</v>
      </c>
      <c r="AH33" s="292">
        <v>8</v>
      </c>
      <c r="AI33" s="372">
        <v>803</v>
      </c>
      <c r="AJ33" s="292">
        <v>25</v>
      </c>
      <c r="AK33" s="293"/>
      <c r="AL33" s="372">
        <v>5762</v>
      </c>
      <c r="AM33" s="292">
        <v>46</v>
      </c>
      <c r="AN33" s="293"/>
      <c r="AO33" s="372">
        <v>13642</v>
      </c>
      <c r="AQ33" s="372">
        <v>472</v>
      </c>
      <c r="AR33" s="356">
        <f t="shared" si="2"/>
        <v>-25</v>
      </c>
    </row>
    <row r="34" spans="1:52" x14ac:dyDescent="0.2">
      <c r="A34" s="290">
        <v>14</v>
      </c>
      <c r="B34" s="291" t="s">
        <v>16</v>
      </c>
      <c r="C34" s="292">
        <f t="shared" ref="C34:P34" si="14">C56+C78+C101+C123</f>
        <v>167</v>
      </c>
      <c r="D34" s="293">
        <f t="shared" si="14"/>
        <v>109</v>
      </c>
      <c r="E34" s="293" t="e">
        <f t="shared" si="14"/>
        <v>#REF!</v>
      </c>
      <c r="F34" s="293">
        <f t="shared" si="14"/>
        <v>38</v>
      </c>
      <c r="G34" s="293" t="e">
        <f t="shared" si="14"/>
        <v>#REF!</v>
      </c>
      <c r="H34" s="293" t="e">
        <f t="shared" si="14"/>
        <v>#REF!</v>
      </c>
      <c r="I34" s="293">
        <f t="shared" si="14"/>
        <v>12</v>
      </c>
      <c r="J34" s="293" t="e">
        <f t="shared" si="14"/>
        <v>#REF!</v>
      </c>
      <c r="K34" s="293" t="e">
        <f t="shared" si="14"/>
        <v>#REF!</v>
      </c>
      <c r="L34" s="293">
        <f t="shared" si="14"/>
        <v>3</v>
      </c>
      <c r="M34" s="293">
        <f t="shared" si="14"/>
        <v>1</v>
      </c>
      <c r="N34" s="293" t="e">
        <f t="shared" si="14"/>
        <v>#REF!</v>
      </c>
      <c r="O34" s="293" t="e">
        <f t="shared" si="14"/>
        <v>#REF!</v>
      </c>
      <c r="P34" s="372">
        <f t="shared" si="14"/>
        <v>4</v>
      </c>
      <c r="Q34" s="375" t="e">
        <v>#REF!</v>
      </c>
      <c r="R34" s="376" t="e">
        <v>#REF!</v>
      </c>
      <c r="W34" s="290">
        <v>14</v>
      </c>
      <c r="X34" s="291" t="s">
        <v>16</v>
      </c>
      <c r="Y34" s="292">
        <v>245</v>
      </c>
      <c r="Z34" s="372">
        <v>182</v>
      </c>
      <c r="AA34" s="637" t="e">
        <v>#REF!</v>
      </c>
      <c r="AB34" s="292">
        <v>47</v>
      </c>
      <c r="AC34" s="293"/>
      <c r="AD34" s="372">
        <v>15187</v>
      </c>
      <c r="AE34" s="292">
        <v>15</v>
      </c>
      <c r="AF34" s="293"/>
      <c r="AG34" s="372">
        <v>4654</v>
      </c>
      <c r="AH34" s="292">
        <v>5</v>
      </c>
      <c r="AI34" s="372">
        <v>549</v>
      </c>
      <c r="AJ34" s="292">
        <v>6</v>
      </c>
      <c r="AK34" s="293"/>
      <c r="AL34" s="372">
        <v>379</v>
      </c>
      <c r="AM34" s="292">
        <v>6</v>
      </c>
      <c r="AN34" s="293"/>
      <c r="AO34" s="372">
        <v>1673</v>
      </c>
      <c r="AQ34" s="372">
        <v>261</v>
      </c>
      <c r="AR34" s="356">
        <f t="shared" si="2"/>
        <v>-16</v>
      </c>
    </row>
    <row r="35" spans="1:52" ht="29.25" thickBot="1" x14ac:dyDescent="0.25">
      <c r="A35" s="295">
        <v>15</v>
      </c>
      <c r="B35" s="296" t="s">
        <v>17</v>
      </c>
      <c r="C35" s="297">
        <f t="shared" ref="C35:P35" si="15">C57+C79+C102+C124</f>
        <v>538</v>
      </c>
      <c r="D35" s="298">
        <f t="shared" si="15"/>
        <v>384</v>
      </c>
      <c r="E35" s="298" t="e">
        <f t="shared" si="15"/>
        <v>#REF!</v>
      </c>
      <c r="F35" s="298">
        <f t="shared" si="15"/>
        <v>85</v>
      </c>
      <c r="G35" s="298" t="e">
        <f t="shared" si="15"/>
        <v>#REF!</v>
      </c>
      <c r="H35" s="298" t="e">
        <f t="shared" si="15"/>
        <v>#REF!</v>
      </c>
      <c r="I35" s="298">
        <f t="shared" si="15"/>
        <v>17</v>
      </c>
      <c r="J35" s="298" t="e">
        <f t="shared" si="15"/>
        <v>#REF!</v>
      </c>
      <c r="K35" s="298" t="e">
        <f t="shared" si="15"/>
        <v>#REF!</v>
      </c>
      <c r="L35" s="298">
        <f t="shared" si="15"/>
        <v>13</v>
      </c>
      <c r="M35" s="298">
        <f t="shared" si="15"/>
        <v>28</v>
      </c>
      <c r="N35" s="298" t="e">
        <f t="shared" si="15"/>
        <v>#REF!</v>
      </c>
      <c r="O35" s="298" t="e">
        <f t="shared" si="15"/>
        <v>#REF!</v>
      </c>
      <c r="P35" s="377">
        <f t="shared" si="15"/>
        <v>11</v>
      </c>
      <c r="Q35" s="378" t="e">
        <v>#REF!</v>
      </c>
      <c r="R35" s="379" t="e">
        <v>#REF!</v>
      </c>
      <c r="W35" s="295">
        <v>15</v>
      </c>
      <c r="X35" s="296" t="s">
        <v>17</v>
      </c>
      <c r="Y35" s="588">
        <v>796</v>
      </c>
      <c r="Z35" s="589">
        <v>648</v>
      </c>
      <c r="AA35" s="638" t="e">
        <v>#REF!</v>
      </c>
      <c r="AB35" s="588">
        <v>110</v>
      </c>
      <c r="AC35" s="624"/>
      <c r="AD35" s="589">
        <v>31363</v>
      </c>
      <c r="AE35" s="297">
        <v>22</v>
      </c>
      <c r="AF35" s="298"/>
      <c r="AG35" s="377">
        <v>7005</v>
      </c>
      <c r="AH35" s="297">
        <v>32</v>
      </c>
      <c r="AI35" s="377">
        <v>4180</v>
      </c>
      <c r="AJ35" s="297">
        <v>43</v>
      </c>
      <c r="AK35" s="298"/>
      <c r="AL35" s="377">
        <v>9358</v>
      </c>
      <c r="AM35" s="297">
        <v>20</v>
      </c>
      <c r="AN35" s="298"/>
      <c r="AO35" s="377">
        <v>4118</v>
      </c>
      <c r="AQ35" s="377">
        <v>875</v>
      </c>
      <c r="AR35" s="356">
        <f t="shared" si="2"/>
        <v>-79</v>
      </c>
    </row>
    <row r="36" spans="1:52" s="300" customFormat="1" ht="15.75" thickBot="1" x14ac:dyDescent="0.3">
      <c r="A36" s="302"/>
      <c r="B36" s="380" t="s">
        <v>170</v>
      </c>
      <c r="C36" s="381">
        <f>SUM(C21:C35)</f>
        <v>3735</v>
      </c>
      <c r="D36" s="381">
        <f t="shared" ref="D36:P36" si="16">SUM(D21:D35)</f>
        <v>2408</v>
      </c>
      <c r="E36" s="381" t="e">
        <f t="shared" si="16"/>
        <v>#REF!</v>
      </c>
      <c r="F36" s="381">
        <f t="shared" si="16"/>
        <v>764</v>
      </c>
      <c r="G36" s="381" t="e">
        <f t="shared" si="16"/>
        <v>#REF!</v>
      </c>
      <c r="H36" s="381" t="e">
        <f t="shared" si="16"/>
        <v>#REF!</v>
      </c>
      <c r="I36" s="381">
        <f t="shared" si="16"/>
        <v>88</v>
      </c>
      <c r="J36" s="381" t="e">
        <f t="shared" si="16"/>
        <v>#REF!</v>
      </c>
      <c r="K36" s="381" t="e">
        <f t="shared" si="16"/>
        <v>#REF!</v>
      </c>
      <c r="L36" s="381">
        <f t="shared" si="16"/>
        <v>71</v>
      </c>
      <c r="M36" s="381">
        <f t="shared" si="16"/>
        <v>139</v>
      </c>
      <c r="N36" s="381" t="e">
        <f t="shared" si="16"/>
        <v>#REF!</v>
      </c>
      <c r="O36" s="381" t="e">
        <f t="shared" si="16"/>
        <v>#REF!</v>
      </c>
      <c r="P36" s="381">
        <f t="shared" si="16"/>
        <v>265</v>
      </c>
      <c r="Q36" s="381" t="e">
        <v>#REF!</v>
      </c>
      <c r="R36" s="381" t="e">
        <v>#REF!</v>
      </c>
      <c r="S36" s="382"/>
      <c r="T36" s="382"/>
      <c r="U36" s="382"/>
      <c r="W36" s="592"/>
      <c r="X36" s="639" t="s">
        <v>204</v>
      </c>
      <c r="Y36" s="607">
        <f>SUM(Y21:Y35)</f>
        <v>5645</v>
      </c>
      <c r="Z36" s="625">
        <f t="shared" ref="Z36:AO36" si="17">SUM(Z21:Z35)</f>
        <v>4135</v>
      </c>
      <c r="AA36" s="640" t="e">
        <f t="shared" si="17"/>
        <v>#REF!</v>
      </c>
      <c r="AB36" s="607">
        <f t="shared" si="17"/>
        <v>941</v>
      </c>
      <c r="AC36" s="595">
        <f t="shared" si="17"/>
        <v>0</v>
      </c>
      <c r="AD36" s="625">
        <f t="shared" si="17"/>
        <v>289856</v>
      </c>
      <c r="AE36" s="620">
        <f t="shared" si="17"/>
        <v>102</v>
      </c>
      <c r="AF36" s="641">
        <f t="shared" si="17"/>
        <v>0</v>
      </c>
      <c r="AG36" s="642">
        <f t="shared" si="17"/>
        <v>31471</v>
      </c>
      <c r="AH36" s="607">
        <f t="shared" si="17"/>
        <v>174</v>
      </c>
      <c r="AI36" s="625">
        <f t="shared" si="17"/>
        <v>22323</v>
      </c>
      <c r="AJ36" s="607">
        <f t="shared" si="17"/>
        <v>356</v>
      </c>
      <c r="AK36" s="595">
        <f t="shared" si="17"/>
        <v>0</v>
      </c>
      <c r="AL36" s="625">
        <f t="shared" si="17"/>
        <v>53515</v>
      </c>
      <c r="AM36" s="607">
        <f t="shared" si="17"/>
        <v>337</v>
      </c>
      <c r="AN36" s="595">
        <f t="shared" si="17"/>
        <v>0</v>
      </c>
      <c r="AO36" s="625">
        <f t="shared" si="17"/>
        <v>85199</v>
      </c>
      <c r="AQ36" s="643">
        <f>SUM(AQ21:AQ35)</f>
        <v>5684</v>
      </c>
    </row>
    <row r="37" spans="1:52" s="300" customFormat="1" ht="15.75" thickBot="1" x14ac:dyDescent="0.3">
      <c r="A37" s="302"/>
      <c r="B37" s="380" t="s">
        <v>170</v>
      </c>
      <c r="C37" s="381">
        <v>3667</v>
      </c>
      <c r="D37" s="381">
        <v>2357</v>
      </c>
      <c r="E37" s="381" t="e">
        <v>#REF!</v>
      </c>
      <c r="F37" s="381">
        <v>797</v>
      </c>
      <c r="G37" s="381" t="e">
        <v>#REF!</v>
      </c>
      <c r="H37" s="381" t="e">
        <v>#REF!</v>
      </c>
      <c r="I37" s="381">
        <v>78</v>
      </c>
      <c r="J37" s="381" t="e">
        <v>#REF!</v>
      </c>
      <c r="K37" s="381" t="e">
        <v>#REF!</v>
      </c>
      <c r="L37" s="381">
        <v>48</v>
      </c>
      <c r="M37" s="381">
        <v>148</v>
      </c>
      <c r="N37" s="381" t="e">
        <v>#REF!</v>
      </c>
      <c r="O37" s="381" t="e">
        <v>#REF!</v>
      </c>
      <c r="P37" s="381">
        <v>239</v>
      </c>
      <c r="Q37" s="381"/>
      <c r="R37" s="381"/>
      <c r="S37" s="382"/>
      <c r="T37" s="382"/>
      <c r="U37" s="382"/>
      <c r="W37" s="593"/>
      <c r="X37" s="628" t="s">
        <v>170</v>
      </c>
      <c r="Y37" s="292">
        <v>5671</v>
      </c>
      <c r="Z37" s="372">
        <v>4146</v>
      </c>
      <c r="AA37" s="637" t="e">
        <v>#REF!</v>
      </c>
      <c r="AB37" s="292">
        <v>934</v>
      </c>
      <c r="AC37" s="293">
        <v>0</v>
      </c>
      <c r="AD37" s="372">
        <v>296336</v>
      </c>
      <c r="AE37" s="292">
        <v>96</v>
      </c>
      <c r="AF37" s="293">
        <v>0</v>
      </c>
      <c r="AG37" s="372">
        <v>31100</v>
      </c>
      <c r="AH37" s="292">
        <v>143</v>
      </c>
      <c r="AI37" s="372">
        <v>14641</v>
      </c>
      <c r="AJ37" s="292">
        <v>365</v>
      </c>
      <c r="AK37" s="293">
        <v>0</v>
      </c>
      <c r="AL37" s="372">
        <v>55807</v>
      </c>
      <c r="AM37" s="292">
        <v>360</v>
      </c>
      <c r="AN37" s="293">
        <v>0</v>
      </c>
      <c r="AO37" s="372">
        <v>84174</v>
      </c>
      <c r="AQ37" s="634"/>
    </row>
    <row r="38" spans="1:52" ht="15" thickBot="1" x14ac:dyDescent="0.25">
      <c r="A38" s="383"/>
      <c r="B38" s="384" t="s">
        <v>85</v>
      </c>
      <c r="C38" s="385">
        <v>3808</v>
      </c>
      <c r="D38" s="385">
        <v>2448</v>
      </c>
      <c r="E38" s="385" t="e">
        <v>#REF!</v>
      </c>
      <c r="F38" s="385">
        <v>766</v>
      </c>
      <c r="G38" s="385" t="e">
        <v>#REF!</v>
      </c>
      <c r="H38" s="385" t="e">
        <v>#REF!</v>
      </c>
      <c r="I38" s="385">
        <v>72</v>
      </c>
      <c r="J38" s="385" t="e">
        <v>#REF!</v>
      </c>
      <c r="K38" s="385" t="e">
        <v>#REF!</v>
      </c>
      <c r="L38" s="385">
        <v>37</v>
      </c>
      <c r="M38" s="385">
        <v>200</v>
      </c>
      <c r="N38" s="385" t="e">
        <v>#REF!</v>
      </c>
      <c r="O38" s="385" t="e">
        <v>#REF!</v>
      </c>
      <c r="P38" s="385">
        <v>260</v>
      </c>
      <c r="Q38" s="385" t="e">
        <v>#REF!</v>
      </c>
      <c r="R38" s="385" t="e">
        <v>#REF!</v>
      </c>
      <c r="W38" s="593"/>
      <c r="X38" s="628" t="s">
        <v>85</v>
      </c>
      <c r="Y38" s="297">
        <v>5769</v>
      </c>
      <c r="Z38" s="377">
        <v>4320</v>
      </c>
      <c r="AA38" s="637" t="e">
        <v>#REF!</v>
      </c>
      <c r="AB38" s="297">
        <v>916</v>
      </c>
      <c r="AC38" s="298">
        <v>0</v>
      </c>
      <c r="AD38" s="377">
        <v>272028</v>
      </c>
      <c r="AE38" s="297">
        <v>87</v>
      </c>
      <c r="AF38" s="298">
        <v>0</v>
      </c>
      <c r="AG38" s="377">
        <v>26323</v>
      </c>
      <c r="AH38" s="297">
        <v>99</v>
      </c>
      <c r="AI38" s="377">
        <v>10543</v>
      </c>
      <c r="AJ38" s="297">
        <v>406</v>
      </c>
      <c r="AK38" s="298">
        <v>0</v>
      </c>
      <c r="AL38" s="377">
        <v>61357</v>
      </c>
      <c r="AM38" s="297">
        <v>319</v>
      </c>
      <c r="AN38" s="298">
        <v>0</v>
      </c>
      <c r="AO38" s="377" t="s">
        <v>198</v>
      </c>
      <c r="AQ38" s="633"/>
    </row>
    <row r="39" spans="1:52" x14ac:dyDescent="0.2">
      <c r="A39" s="386" t="s">
        <v>161</v>
      </c>
      <c r="W39" s="358" t="s">
        <v>231</v>
      </c>
    </row>
    <row r="40" spans="1:52" x14ac:dyDescent="0.2">
      <c r="AP40" s="635"/>
    </row>
    <row r="41" spans="1:52" s="362" customFormat="1" ht="27" customHeight="1" thickBot="1" x14ac:dyDescent="0.3">
      <c r="A41" s="654" t="s">
        <v>194</v>
      </c>
      <c r="B41" s="654"/>
      <c r="C41" s="654"/>
      <c r="D41" s="654"/>
      <c r="E41" s="654"/>
      <c r="F41" s="654"/>
      <c r="G41" s="654"/>
      <c r="H41" s="654"/>
      <c r="I41" s="654"/>
      <c r="J41" s="654"/>
      <c r="K41" s="654"/>
      <c r="L41" s="654"/>
      <c r="M41" s="654"/>
      <c r="N41" s="654"/>
      <c r="O41" s="654"/>
      <c r="P41" s="654"/>
      <c r="T41" s="362" t="s">
        <v>83</v>
      </c>
      <c r="W41" s="357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6"/>
      <c r="AL41" s="356" t="s">
        <v>83</v>
      </c>
      <c r="AM41" s="356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6"/>
      <c r="AZ41" s="356"/>
    </row>
    <row r="42" spans="1:52" s="362" customFormat="1" ht="98.25" customHeight="1" thickBot="1" x14ac:dyDescent="0.3">
      <c r="A42" s="281" t="s">
        <v>1</v>
      </c>
      <c r="B42" s="282" t="s">
        <v>2</v>
      </c>
      <c r="C42" s="363" t="str">
        <f>$C$20</f>
        <v>Barn med tiltak i barne-vernet i alt</v>
      </c>
      <c r="D42" s="283" t="str">
        <f>$D$20</f>
        <v>Av disse med tiltak som ikke er plasserings-tiltak</v>
      </c>
      <c r="E42" s="368" t="s">
        <v>142</v>
      </c>
      <c r="F42" s="365" t="str">
        <f>$F$20</f>
        <v>Antall barn i foster-hjem</v>
      </c>
      <c r="G42" s="366" t="s">
        <v>142</v>
      </c>
      <c r="H42" s="368" t="s">
        <v>144</v>
      </c>
      <c r="I42" s="365" t="str">
        <f>$I$20</f>
        <v>Antall barn i familie-hjem</v>
      </c>
      <c r="J42" s="366" t="s">
        <v>142</v>
      </c>
      <c r="K42" s="284" t="s">
        <v>145</v>
      </c>
      <c r="L42" s="367" t="str">
        <f>$L$20</f>
        <v>Antall barn i beredskaps-hjem</v>
      </c>
      <c r="M42" s="283" t="str">
        <f>$M$20</f>
        <v>Antall barn i inst-itusjon</v>
      </c>
      <c r="N42" s="364" t="s">
        <v>142</v>
      </c>
      <c r="O42" s="284" t="s">
        <v>147</v>
      </c>
      <c r="P42" s="283" t="str">
        <f>$P$20</f>
        <v>Antall barn i hybel o.a.</v>
      </c>
      <c r="Q42" s="364" t="s">
        <v>142</v>
      </c>
      <c r="R42" s="284" t="s">
        <v>149</v>
      </c>
      <c r="W42" s="357"/>
      <c r="X42" s="356"/>
      <c r="Y42" s="356"/>
      <c r="Z42" s="356" t="s">
        <v>83</v>
      </c>
      <c r="AA42" s="356"/>
      <c r="AB42" s="356"/>
      <c r="AC42" s="356"/>
      <c r="AD42" s="356" t="s">
        <v>83</v>
      </c>
      <c r="AE42" s="356"/>
      <c r="AF42" s="356"/>
      <c r="AG42" s="356"/>
      <c r="AH42" s="356"/>
      <c r="AI42" s="356"/>
      <c r="AJ42" s="356"/>
      <c r="AK42" s="356"/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/>
      <c r="AZ42" s="356"/>
    </row>
    <row r="43" spans="1:52" ht="15" customHeight="1" x14ac:dyDescent="0.2">
      <c r="A43" s="285">
        <v>1</v>
      </c>
      <c r="B43" s="286" t="s">
        <v>3</v>
      </c>
      <c r="C43" s="287">
        <v>71</v>
      </c>
      <c r="D43" s="288">
        <v>58</v>
      </c>
      <c r="E43" s="288"/>
      <c r="F43" s="288">
        <v>11</v>
      </c>
      <c r="G43" s="288"/>
      <c r="H43" s="288"/>
      <c r="I43" s="288">
        <v>0</v>
      </c>
      <c r="J43" s="288"/>
      <c r="K43" s="288"/>
      <c r="L43" s="288">
        <v>2</v>
      </c>
      <c r="M43" s="288">
        <v>0</v>
      </c>
      <c r="N43" s="288"/>
      <c r="O43" s="288"/>
      <c r="P43" s="369">
        <v>0</v>
      </c>
      <c r="Q43" s="387" t="e">
        <v>#REF!</v>
      </c>
      <c r="R43" s="388" t="e">
        <v>#REF!</v>
      </c>
    </row>
    <row r="44" spans="1:52" ht="12.75" customHeight="1" x14ac:dyDescent="0.2">
      <c r="A44" s="290">
        <v>2</v>
      </c>
      <c r="B44" s="291" t="s">
        <v>4</v>
      </c>
      <c r="C44" s="292">
        <v>56</v>
      </c>
      <c r="D44" s="293">
        <v>46</v>
      </c>
      <c r="E44" s="293"/>
      <c r="F44" s="293">
        <v>6</v>
      </c>
      <c r="G44" s="293"/>
      <c r="H44" s="293"/>
      <c r="I44" s="293">
        <v>0</v>
      </c>
      <c r="J44" s="293"/>
      <c r="K44" s="293"/>
      <c r="L44" s="293">
        <v>4</v>
      </c>
      <c r="M44" s="293">
        <v>0</v>
      </c>
      <c r="N44" s="293"/>
      <c r="O44" s="293"/>
      <c r="P44" s="372">
        <v>0</v>
      </c>
      <c r="Q44" s="373" t="e">
        <v>#REF!</v>
      </c>
      <c r="R44" s="374" t="e">
        <v>#REF!</v>
      </c>
      <c r="AO44" s="356" t="s">
        <v>83</v>
      </c>
    </row>
    <row r="45" spans="1:52" x14ac:dyDescent="0.2">
      <c r="A45" s="290">
        <v>3</v>
      </c>
      <c r="B45" s="291" t="s">
        <v>5</v>
      </c>
      <c r="C45" s="292">
        <v>44</v>
      </c>
      <c r="D45" s="293">
        <v>21</v>
      </c>
      <c r="E45" s="293"/>
      <c r="F45" s="293">
        <v>18</v>
      </c>
      <c r="G45" s="293"/>
      <c r="H45" s="293"/>
      <c r="I45" s="293">
        <v>0</v>
      </c>
      <c r="J45" s="293"/>
      <c r="K45" s="293"/>
      <c r="L45" s="293">
        <v>5</v>
      </c>
      <c r="M45" s="293">
        <v>0</v>
      </c>
      <c r="N45" s="293"/>
      <c r="O45" s="293"/>
      <c r="P45" s="372">
        <v>0</v>
      </c>
      <c r="Q45" s="373" t="e">
        <v>#REF!</v>
      </c>
      <c r="R45" s="374" t="e">
        <v>#REF!</v>
      </c>
    </row>
    <row r="46" spans="1:52" x14ac:dyDescent="0.2">
      <c r="A46" s="290">
        <v>4</v>
      </c>
      <c r="B46" s="291" t="s">
        <v>6</v>
      </c>
      <c r="C46" s="292">
        <v>28</v>
      </c>
      <c r="D46" s="293">
        <v>16</v>
      </c>
      <c r="E46" s="293"/>
      <c r="F46" s="293">
        <v>9</v>
      </c>
      <c r="G46" s="293"/>
      <c r="H46" s="293"/>
      <c r="I46" s="293">
        <v>0</v>
      </c>
      <c r="J46" s="293"/>
      <c r="K46" s="293"/>
      <c r="L46" s="293">
        <v>3</v>
      </c>
      <c r="M46" s="293">
        <v>0</v>
      </c>
      <c r="N46" s="293"/>
      <c r="O46" s="293"/>
      <c r="P46" s="372">
        <v>0</v>
      </c>
      <c r="Q46" s="373" t="e">
        <v>#REF!</v>
      </c>
      <c r="R46" s="374" t="e">
        <v>#REF!</v>
      </c>
    </row>
    <row r="47" spans="1:52" x14ac:dyDescent="0.2">
      <c r="A47" s="290">
        <v>5</v>
      </c>
      <c r="B47" s="291" t="s">
        <v>7</v>
      </c>
      <c r="C47" s="292">
        <v>30</v>
      </c>
      <c r="D47" s="293">
        <v>21</v>
      </c>
      <c r="E47" s="293"/>
      <c r="F47" s="293">
        <v>7</v>
      </c>
      <c r="G47" s="293"/>
      <c r="H47" s="293"/>
      <c r="I47" s="293">
        <v>0</v>
      </c>
      <c r="J47" s="293"/>
      <c r="K47" s="293"/>
      <c r="L47" s="293">
        <v>2</v>
      </c>
      <c r="M47" s="293">
        <v>0</v>
      </c>
      <c r="N47" s="293"/>
      <c r="O47" s="293"/>
      <c r="P47" s="372">
        <v>0</v>
      </c>
      <c r="Q47" s="373" t="e">
        <v>#REF!</v>
      </c>
      <c r="R47" s="374" t="e">
        <v>#REF!</v>
      </c>
    </row>
    <row r="48" spans="1:52" ht="20.25" customHeight="1" x14ac:dyDescent="0.2">
      <c r="A48" s="290">
        <v>6</v>
      </c>
      <c r="B48" s="291" t="s">
        <v>8</v>
      </c>
      <c r="C48" s="292">
        <v>6</v>
      </c>
      <c r="D48" s="293">
        <v>6</v>
      </c>
      <c r="E48" s="293"/>
      <c r="F48" s="293">
        <v>0</v>
      </c>
      <c r="G48" s="293"/>
      <c r="H48" s="293"/>
      <c r="I48" s="293">
        <v>0</v>
      </c>
      <c r="J48" s="293"/>
      <c r="K48" s="293"/>
      <c r="L48" s="293">
        <v>0</v>
      </c>
      <c r="M48" s="293">
        <v>0</v>
      </c>
      <c r="N48" s="293"/>
      <c r="O48" s="293"/>
      <c r="P48" s="372">
        <v>0</v>
      </c>
      <c r="Q48" s="373" t="e">
        <v>#REF!</v>
      </c>
      <c r="R48" s="374" t="e">
        <v>#REF!</v>
      </c>
    </row>
    <row r="49" spans="1:52" x14ac:dyDescent="0.2">
      <c r="A49" s="290">
        <v>7</v>
      </c>
      <c r="B49" s="291" t="s">
        <v>9</v>
      </c>
      <c r="C49" s="292">
        <v>23</v>
      </c>
      <c r="D49" s="293">
        <v>19</v>
      </c>
      <c r="E49" s="293"/>
      <c r="F49" s="293">
        <v>1</v>
      </c>
      <c r="G49" s="293"/>
      <c r="H49" s="293"/>
      <c r="I49" s="293">
        <v>0</v>
      </c>
      <c r="J49" s="293"/>
      <c r="K49" s="293"/>
      <c r="L49" s="293">
        <v>3</v>
      </c>
      <c r="M49" s="293">
        <v>0</v>
      </c>
      <c r="N49" s="293"/>
      <c r="O49" s="293"/>
      <c r="P49" s="372">
        <v>0</v>
      </c>
      <c r="Q49" s="373" t="e">
        <v>#REF!</v>
      </c>
      <c r="R49" s="374" t="e">
        <v>#REF!</v>
      </c>
    </row>
    <row r="50" spans="1:52" x14ac:dyDescent="0.2">
      <c r="A50" s="290">
        <v>8</v>
      </c>
      <c r="B50" s="291" t="s">
        <v>10</v>
      </c>
      <c r="C50" s="292">
        <v>25</v>
      </c>
      <c r="D50" s="293">
        <v>23</v>
      </c>
      <c r="E50" s="293"/>
      <c r="F50" s="293">
        <v>2</v>
      </c>
      <c r="G50" s="293"/>
      <c r="H50" s="293"/>
      <c r="I50" s="293">
        <v>0</v>
      </c>
      <c r="J50" s="293"/>
      <c r="K50" s="293"/>
      <c r="L50" s="293">
        <v>0</v>
      </c>
      <c r="M50" s="293">
        <v>0</v>
      </c>
      <c r="N50" s="293"/>
      <c r="O50" s="293"/>
      <c r="P50" s="372">
        <v>0</v>
      </c>
      <c r="Q50" s="373" t="e">
        <v>#REF!</v>
      </c>
      <c r="R50" s="374" t="e">
        <v>#REF!</v>
      </c>
    </row>
    <row r="51" spans="1:52" x14ac:dyDescent="0.2">
      <c r="A51" s="290">
        <v>9</v>
      </c>
      <c r="B51" s="291" t="s">
        <v>11</v>
      </c>
      <c r="C51" s="292">
        <v>40</v>
      </c>
      <c r="D51" s="293">
        <v>38</v>
      </c>
      <c r="E51" s="293"/>
      <c r="F51" s="293">
        <v>2</v>
      </c>
      <c r="G51" s="293"/>
      <c r="H51" s="293"/>
      <c r="I51" s="293">
        <v>0</v>
      </c>
      <c r="J51" s="293"/>
      <c r="K51" s="293"/>
      <c r="L51" s="293">
        <v>0</v>
      </c>
      <c r="M51" s="293">
        <v>0</v>
      </c>
      <c r="N51" s="293"/>
      <c r="O51" s="293"/>
      <c r="P51" s="372">
        <v>0</v>
      </c>
      <c r="Q51" s="373" t="e">
        <v>#REF!</v>
      </c>
      <c r="R51" s="374" t="e">
        <v>#REF!</v>
      </c>
    </row>
    <row r="52" spans="1:52" x14ac:dyDescent="0.2">
      <c r="A52" s="290">
        <v>10</v>
      </c>
      <c r="B52" s="291" t="s">
        <v>12</v>
      </c>
      <c r="C52" s="292">
        <v>53</v>
      </c>
      <c r="D52" s="293">
        <v>44</v>
      </c>
      <c r="E52" s="293"/>
      <c r="F52" s="293">
        <v>8</v>
      </c>
      <c r="G52" s="293"/>
      <c r="H52" s="293"/>
      <c r="I52" s="293">
        <v>0</v>
      </c>
      <c r="J52" s="293"/>
      <c r="K52" s="293"/>
      <c r="L52" s="293">
        <v>1</v>
      </c>
      <c r="M52" s="293">
        <v>0</v>
      </c>
      <c r="N52" s="293"/>
      <c r="O52" s="293"/>
      <c r="P52" s="372">
        <v>0</v>
      </c>
      <c r="Q52" s="373" t="e">
        <v>#REF!</v>
      </c>
      <c r="R52" s="374" t="e">
        <v>#REF!</v>
      </c>
    </row>
    <row r="53" spans="1:52" ht="20.25" customHeight="1" x14ac:dyDescent="0.2">
      <c r="A53" s="290">
        <v>11</v>
      </c>
      <c r="B53" s="291" t="s">
        <v>13</v>
      </c>
      <c r="C53" s="292">
        <v>50</v>
      </c>
      <c r="D53" s="293">
        <v>43</v>
      </c>
      <c r="E53" s="293"/>
      <c r="F53" s="293">
        <v>7</v>
      </c>
      <c r="G53" s="293"/>
      <c r="H53" s="293"/>
      <c r="I53" s="293">
        <v>0</v>
      </c>
      <c r="J53" s="293"/>
      <c r="K53" s="293"/>
      <c r="L53" s="293">
        <v>0</v>
      </c>
      <c r="M53" s="293">
        <v>0</v>
      </c>
      <c r="N53" s="293"/>
      <c r="O53" s="293"/>
      <c r="P53" s="372">
        <v>0</v>
      </c>
      <c r="Q53" s="373" t="e">
        <v>#REF!</v>
      </c>
      <c r="R53" s="374" t="e">
        <v>#REF!</v>
      </c>
    </row>
    <row r="54" spans="1:52" x14ac:dyDescent="0.2">
      <c r="A54" s="290">
        <v>12</v>
      </c>
      <c r="B54" s="291" t="s">
        <v>14</v>
      </c>
      <c r="C54" s="292">
        <v>75</v>
      </c>
      <c r="D54" s="293">
        <v>59</v>
      </c>
      <c r="E54" s="293"/>
      <c r="F54" s="293">
        <v>13</v>
      </c>
      <c r="G54" s="293"/>
      <c r="H54" s="293"/>
      <c r="I54" s="293">
        <v>0</v>
      </c>
      <c r="J54" s="293"/>
      <c r="K54" s="293"/>
      <c r="L54" s="293">
        <v>1</v>
      </c>
      <c r="M54" s="293">
        <v>2</v>
      </c>
      <c r="N54" s="293"/>
      <c r="O54" s="293"/>
      <c r="P54" s="372">
        <v>0</v>
      </c>
      <c r="Q54" s="373" t="e">
        <v>#REF!</v>
      </c>
      <c r="R54" s="374" t="e">
        <v>#REF!</v>
      </c>
    </row>
    <row r="55" spans="1:52" x14ac:dyDescent="0.2">
      <c r="A55" s="290">
        <v>13</v>
      </c>
      <c r="B55" s="291" t="s">
        <v>15</v>
      </c>
      <c r="C55" s="292">
        <v>63</v>
      </c>
      <c r="D55" s="293">
        <v>46</v>
      </c>
      <c r="E55" s="293"/>
      <c r="F55" s="293">
        <v>15</v>
      </c>
      <c r="G55" s="293"/>
      <c r="H55" s="293"/>
      <c r="I55" s="293">
        <v>0</v>
      </c>
      <c r="J55" s="293"/>
      <c r="K55" s="293"/>
      <c r="L55" s="293">
        <v>2</v>
      </c>
      <c r="M55" s="293">
        <v>0</v>
      </c>
      <c r="N55" s="293"/>
      <c r="O55" s="293"/>
      <c r="P55" s="372">
        <v>0</v>
      </c>
      <c r="Q55" s="373" t="e">
        <v>#REF!</v>
      </c>
      <c r="R55" s="374" t="e">
        <v>#REF!</v>
      </c>
    </row>
    <row r="56" spans="1:52" x14ac:dyDescent="0.2">
      <c r="A56" s="290">
        <v>14</v>
      </c>
      <c r="B56" s="291" t="s">
        <v>16</v>
      </c>
      <c r="C56" s="292">
        <v>29</v>
      </c>
      <c r="D56" s="293">
        <v>23</v>
      </c>
      <c r="E56" s="293"/>
      <c r="F56" s="293">
        <v>4</v>
      </c>
      <c r="G56" s="293"/>
      <c r="H56" s="293"/>
      <c r="I56" s="293">
        <v>0</v>
      </c>
      <c r="J56" s="293"/>
      <c r="K56" s="293"/>
      <c r="L56" s="293">
        <v>2</v>
      </c>
      <c r="M56" s="293">
        <v>0</v>
      </c>
      <c r="N56" s="293"/>
      <c r="O56" s="293"/>
      <c r="P56" s="372">
        <v>0</v>
      </c>
      <c r="Q56" s="373" t="e">
        <v>#REF!</v>
      </c>
      <c r="R56" s="374" t="e">
        <v>#REF!</v>
      </c>
    </row>
    <row r="57" spans="1:52" ht="29.25" thickBot="1" x14ac:dyDescent="0.25">
      <c r="A57" s="295">
        <v>15</v>
      </c>
      <c r="B57" s="296" t="s">
        <v>17</v>
      </c>
      <c r="C57" s="588">
        <v>93</v>
      </c>
      <c r="D57" s="624">
        <v>75</v>
      </c>
      <c r="E57" s="624"/>
      <c r="F57" s="624">
        <v>12</v>
      </c>
      <c r="G57" s="624"/>
      <c r="H57" s="624"/>
      <c r="I57" s="624">
        <v>2</v>
      </c>
      <c r="J57" s="624"/>
      <c r="K57" s="624"/>
      <c r="L57" s="624">
        <v>4</v>
      </c>
      <c r="M57" s="624">
        <v>0</v>
      </c>
      <c r="N57" s="624"/>
      <c r="O57" s="624"/>
      <c r="P57" s="589">
        <v>0</v>
      </c>
      <c r="Q57" s="389" t="e">
        <v>#REF!</v>
      </c>
      <c r="R57" s="390" t="e">
        <v>#REF!</v>
      </c>
    </row>
    <row r="58" spans="1:52" s="300" customFormat="1" ht="25.5" customHeight="1" thickBot="1" x14ac:dyDescent="0.3">
      <c r="A58" s="594"/>
      <c r="B58" s="627" t="s">
        <v>204</v>
      </c>
      <c r="C58" s="607">
        <f>SUM(C43:C57)</f>
        <v>686</v>
      </c>
      <c r="D58" s="595">
        <f t="shared" ref="D58:R58" si="18">SUM(D43:D57)</f>
        <v>538</v>
      </c>
      <c r="E58" s="595">
        <f t="shared" si="18"/>
        <v>0</v>
      </c>
      <c r="F58" s="595">
        <f t="shared" si="18"/>
        <v>115</v>
      </c>
      <c r="G58" s="595">
        <f t="shared" si="18"/>
        <v>0</v>
      </c>
      <c r="H58" s="595">
        <f t="shared" si="18"/>
        <v>0</v>
      </c>
      <c r="I58" s="595">
        <f t="shared" si="18"/>
        <v>2</v>
      </c>
      <c r="J58" s="595">
        <f t="shared" si="18"/>
        <v>0</v>
      </c>
      <c r="K58" s="595">
        <f t="shared" si="18"/>
        <v>0</v>
      </c>
      <c r="L58" s="595">
        <f t="shared" si="18"/>
        <v>29</v>
      </c>
      <c r="M58" s="595">
        <f t="shared" si="18"/>
        <v>2</v>
      </c>
      <c r="N58" s="595">
        <f t="shared" si="18"/>
        <v>0</v>
      </c>
      <c r="O58" s="595">
        <f t="shared" si="18"/>
        <v>0</v>
      </c>
      <c r="P58" s="625">
        <f t="shared" si="18"/>
        <v>0</v>
      </c>
      <c r="Q58" s="301" t="e">
        <f t="shared" si="18"/>
        <v>#REF!</v>
      </c>
      <c r="R58" s="381" t="e">
        <f t="shared" si="18"/>
        <v>#REF!</v>
      </c>
      <c r="S58" s="382"/>
      <c r="T58" s="382"/>
      <c r="U58" s="382"/>
      <c r="W58" s="357"/>
      <c r="X58" s="356"/>
      <c r="Y58" s="356"/>
      <c r="Z58" s="356"/>
      <c r="AA58" s="356"/>
      <c r="AB58" s="356"/>
      <c r="AC58" s="356"/>
      <c r="AD58" s="356"/>
      <c r="AE58" s="356"/>
      <c r="AF58" s="356"/>
      <c r="AG58" s="356"/>
      <c r="AH58" s="356"/>
      <c r="AI58" s="356"/>
      <c r="AJ58" s="356"/>
      <c r="AK58" s="356"/>
      <c r="AL58" s="356"/>
      <c r="AM58" s="356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6"/>
      <c r="AZ58" s="356"/>
    </row>
    <row r="59" spans="1:52" ht="25.5" customHeight="1" thickBot="1" x14ac:dyDescent="0.25">
      <c r="A59" s="303"/>
      <c r="B59" s="628" t="s">
        <v>170</v>
      </c>
      <c r="C59" s="292">
        <v>664</v>
      </c>
      <c r="D59" s="293">
        <v>520</v>
      </c>
      <c r="E59" s="293">
        <v>0</v>
      </c>
      <c r="F59" s="293">
        <v>128</v>
      </c>
      <c r="G59" s="293">
        <v>0</v>
      </c>
      <c r="H59" s="293">
        <v>0</v>
      </c>
      <c r="I59" s="293">
        <v>1</v>
      </c>
      <c r="J59" s="293">
        <v>0</v>
      </c>
      <c r="K59" s="293">
        <v>0</v>
      </c>
      <c r="L59" s="293">
        <v>13</v>
      </c>
      <c r="M59" s="293">
        <v>3</v>
      </c>
      <c r="N59" s="293">
        <v>0</v>
      </c>
      <c r="O59" s="293">
        <v>0</v>
      </c>
      <c r="P59" s="372">
        <v>0</v>
      </c>
      <c r="Q59" s="622" t="e">
        <v>#REF!</v>
      </c>
      <c r="R59" s="385" t="e">
        <v>#REF!</v>
      </c>
    </row>
    <row r="60" spans="1:52" ht="25.5" customHeight="1" thickBot="1" x14ac:dyDescent="0.25">
      <c r="A60" s="304"/>
      <c r="B60" s="629" t="s">
        <v>85</v>
      </c>
      <c r="C60" s="630">
        <v>725</v>
      </c>
      <c r="D60" s="626">
        <v>587</v>
      </c>
      <c r="E60" s="298">
        <v>0</v>
      </c>
      <c r="F60" s="298">
        <v>107</v>
      </c>
      <c r="G60" s="298">
        <v>0</v>
      </c>
      <c r="H60" s="298">
        <v>0</v>
      </c>
      <c r="I60" s="298">
        <v>1</v>
      </c>
      <c r="J60" s="298">
        <v>0</v>
      </c>
      <c r="K60" s="298">
        <v>0</v>
      </c>
      <c r="L60" s="298">
        <v>17</v>
      </c>
      <c r="M60" s="298">
        <v>11</v>
      </c>
      <c r="N60" s="298">
        <v>0</v>
      </c>
      <c r="O60" s="298">
        <v>0</v>
      </c>
      <c r="P60" s="377">
        <v>0</v>
      </c>
      <c r="Q60" s="623" t="e">
        <v>#REF!</v>
      </c>
      <c r="R60" s="391" t="s">
        <v>152</v>
      </c>
    </row>
    <row r="63" spans="1:52" s="362" customFormat="1" ht="38.25" customHeight="1" thickBot="1" x14ac:dyDescent="0.3">
      <c r="A63" s="654" t="s">
        <v>195</v>
      </c>
      <c r="B63" s="654"/>
      <c r="C63" s="654"/>
      <c r="D63" s="654"/>
      <c r="E63" s="654"/>
      <c r="F63" s="654"/>
      <c r="G63" s="654"/>
      <c r="H63" s="654"/>
      <c r="I63" s="654"/>
      <c r="J63" s="654"/>
      <c r="K63" s="654"/>
      <c r="L63" s="654"/>
      <c r="M63" s="654"/>
      <c r="N63" s="654"/>
      <c r="O63" s="654"/>
      <c r="P63" s="654"/>
      <c r="W63" s="357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6"/>
      <c r="AL63" s="356"/>
      <c r="AM63" s="356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6"/>
      <c r="AZ63" s="356"/>
    </row>
    <row r="64" spans="1:52" s="362" customFormat="1" ht="89.25" customHeight="1" thickBot="1" x14ac:dyDescent="0.3">
      <c r="A64" s="281" t="s">
        <v>1</v>
      </c>
      <c r="B64" s="282" t="s">
        <v>2</v>
      </c>
      <c r="C64" s="363" t="str">
        <f>$C$20</f>
        <v>Barn med tiltak i barne-vernet i alt</v>
      </c>
      <c r="D64" s="283" t="str">
        <f>$D$20</f>
        <v>Av disse med tiltak som ikke er plasserings-tiltak</v>
      </c>
      <c r="E64" s="368" t="s">
        <v>142</v>
      </c>
      <c r="F64" s="365" t="str">
        <f>$F$20</f>
        <v>Antall barn i foster-hjem</v>
      </c>
      <c r="G64" s="366" t="s">
        <v>142</v>
      </c>
      <c r="H64" s="368" t="s">
        <v>144</v>
      </c>
      <c r="I64" s="365" t="str">
        <f>$I$20</f>
        <v>Antall barn i familie-hjem</v>
      </c>
      <c r="J64" s="366" t="s">
        <v>142</v>
      </c>
      <c r="K64" s="284" t="s">
        <v>145</v>
      </c>
      <c r="L64" s="367" t="str">
        <f>$L$20</f>
        <v>Antall barn i beredskaps-hjem</v>
      </c>
      <c r="M64" s="283" t="str">
        <f>$M$20</f>
        <v>Antall barn i inst-itusjon</v>
      </c>
      <c r="N64" s="364" t="s">
        <v>142</v>
      </c>
      <c r="O64" s="284" t="s">
        <v>147</v>
      </c>
      <c r="P64" s="283" t="str">
        <f>$P$20</f>
        <v>Antall barn i hybel o.a.</v>
      </c>
      <c r="Q64" s="364" t="s">
        <v>142</v>
      </c>
      <c r="R64" s="284" t="s">
        <v>149</v>
      </c>
      <c r="W64" s="357"/>
      <c r="X64" s="356"/>
      <c r="Y64" s="356"/>
      <c r="Z64" s="356"/>
      <c r="AA64" s="356"/>
      <c r="AB64" s="356"/>
      <c r="AC64" s="356"/>
      <c r="AD64" s="356"/>
      <c r="AE64" s="356"/>
      <c r="AF64" s="356"/>
      <c r="AG64" s="356"/>
      <c r="AH64" s="356"/>
      <c r="AI64" s="356"/>
      <c r="AJ64" s="356"/>
      <c r="AK64" s="356"/>
      <c r="AL64" s="356"/>
      <c r="AM64" s="356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6"/>
      <c r="AZ64" s="356"/>
    </row>
    <row r="65" spans="1:52" ht="15" customHeight="1" x14ac:dyDescent="0.25">
      <c r="A65" s="285">
        <v>1</v>
      </c>
      <c r="B65" s="286" t="s">
        <v>3</v>
      </c>
      <c r="C65" s="287">
        <v>133</v>
      </c>
      <c r="D65" s="288">
        <v>87</v>
      </c>
      <c r="E65" s="288" t="e">
        <v>#REF!</v>
      </c>
      <c r="F65" s="288">
        <v>39</v>
      </c>
      <c r="G65" s="288" t="e">
        <v>#REF!</v>
      </c>
      <c r="H65" s="288" t="e">
        <v>#REF!</v>
      </c>
      <c r="I65" s="288">
        <v>4</v>
      </c>
      <c r="J65" s="288" t="e">
        <v>#REF!</v>
      </c>
      <c r="K65" s="288" t="e">
        <v>#REF!</v>
      </c>
      <c r="L65" s="288">
        <v>2</v>
      </c>
      <c r="M65" s="288">
        <v>1</v>
      </c>
      <c r="N65" s="288" t="e">
        <v>#REF!</v>
      </c>
      <c r="O65" s="288" t="e">
        <v>#REF!</v>
      </c>
      <c r="P65" s="369">
        <v>0</v>
      </c>
      <c r="Q65" s="387" t="e">
        <v>#REF!</v>
      </c>
      <c r="R65" s="388" t="e">
        <v>#REF!</v>
      </c>
      <c r="S65" s="362"/>
      <c r="T65" s="362"/>
      <c r="U65" s="362"/>
    </row>
    <row r="66" spans="1:52" ht="12.75" customHeight="1" x14ac:dyDescent="0.25">
      <c r="A66" s="290">
        <v>2</v>
      </c>
      <c r="B66" s="291" t="s">
        <v>4</v>
      </c>
      <c r="C66" s="292">
        <v>112</v>
      </c>
      <c r="D66" s="293">
        <v>77</v>
      </c>
      <c r="E66" s="293" t="e">
        <v>#REF!</v>
      </c>
      <c r="F66" s="293">
        <v>25</v>
      </c>
      <c r="G66" s="293" t="e">
        <v>#REF!</v>
      </c>
      <c r="H66" s="293" t="e">
        <v>#REF!</v>
      </c>
      <c r="I66" s="293">
        <v>7</v>
      </c>
      <c r="J66" s="293" t="e">
        <v>#REF!</v>
      </c>
      <c r="K66" s="293" t="e">
        <v>#REF!</v>
      </c>
      <c r="L66" s="293">
        <v>3</v>
      </c>
      <c r="M66" s="293">
        <v>0</v>
      </c>
      <c r="N66" s="293" t="e">
        <v>#REF!</v>
      </c>
      <c r="O66" s="293" t="e">
        <v>#REF!</v>
      </c>
      <c r="P66" s="372">
        <v>0</v>
      </c>
      <c r="Q66" s="373" t="e">
        <v>#REF!</v>
      </c>
      <c r="R66" s="374" t="e">
        <v>#REF!</v>
      </c>
      <c r="S66" s="362"/>
      <c r="T66" s="362"/>
      <c r="U66" s="362"/>
    </row>
    <row r="67" spans="1:52" ht="15" x14ac:dyDescent="0.25">
      <c r="A67" s="290">
        <v>3</v>
      </c>
      <c r="B67" s="291" t="s">
        <v>5</v>
      </c>
      <c r="C67" s="292">
        <v>87</v>
      </c>
      <c r="D67" s="293">
        <v>58</v>
      </c>
      <c r="E67" s="293" t="e">
        <v>#REF!</v>
      </c>
      <c r="F67" s="293">
        <v>24</v>
      </c>
      <c r="G67" s="293" t="e">
        <v>#REF!</v>
      </c>
      <c r="H67" s="293" t="e">
        <v>#REF!</v>
      </c>
      <c r="I67" s="293">
        <v>1</v>
      </c>
      <c r="J67" s="293" t="e">
        <v>#REF!</v>
      </c>
      <c r="K67" s="293" t="e">
        <v>#REF!</v>
      </c>
      <c r="L67" s="293">
        <v>2</v>
      </c>
      <c r="M67" s="293">
        <v>2</v>
      </c>
      <c r="N67" s="293" t="e">
        <v>#REF!</v>
      </c>
      <c r="O67" s="293" t="e">
        <v>#REF!</v>
      </c>
      <c r="P67" s="372">
        <v>0</v>
      </c>
      <c r="Q67" s="373" t="e">
        <v>#REF!</v>
      </c>
      <c r="R67" s="374" t="e">
        <v>#REF!</v>
      </c>
      <c r="S67" s="362"/>
      <c r="T67" s="362"/>
      <c r="U67" s="362"/>
    </row>
    <row r="68" spans="1:52" ht="15" x14ac:dyDescent="0.25">
      <c r="A68" s="290">
        <v>4</v>
      </c>
      <c r="B68" s="291" t="s">
        <v>6</v>
      </c>
      <c r="C68" s="292">
        <v>25</v>
      </c>
      <c r="D68" s="293">
        <v>16</v>
      </c>
      <c r="E68" s="293" t="e">
        <v>#REF!</v>
      </c>
      <c r="F68" s="293">
        <v>8</v>
      </c>
      <c r="G68" s="293" t="e">
        <v>#REF!</v>
      </c>
      <c r="H68" s="293" t="e">
        <v>#REF!</v>
      </c>
      <c r="I68" s="293">
        <v>0</v>
      </c>
      <c r="J68" s="293" t="e">
        <v>#REF!</v>
      </c>
      <c r="K68" s="293" t="e">
        <v>#REF!</v>
      </c>
      <c r="L68" s="293">
        <v>1</v>
      </c>
      <c r="M68" s="293">
        <v>0</v>
      </c>
      <c r="N68" s="293" t="e">
        <v>#REF!</v>
      </c>
      <c r="O68" s="293" t="e">
        <v>#REF!</v>
      </c>
      <c r="P68" s="372">
        <v>0</v>
      </c>
      <c r="Q68" s="373" t="e">
        <v>#REF!</v>
      </c>
      <c r="R68" s="374" t="e">
        <v>#REF!</v>
      </c>
      <c r="S68" s="362"/>
      <c r="T68" s="362"/>
      <c r="U68" s="362"/>
    </row>
    <row r="69" spans="1:52" ht="15" x14ac:dyDescent="0.25">
      <c r="A69" s="290">
        <v>5</v>
      </c>
      <c r="B69" s="291" t="s">
        <v>7</v>
      </c>
      <c r="C69" s="292">
        <v>62</v>
      </c>
      <c r="D69" s="293">
        <v>55</v>
      </c>
      <c r="E69" s="293" t="e">
        <v>#REF!</v>
      </c>
      <c r="F69" s="293">
        <v>6</v>
      </c>
      <c r="G69" s="293" t="e">
        <v>#REF!</v>
      </c>
      <c r="H69" s="293" t="e">
        <v>#REF!</v>
      </c>
      <c r="I69" s="293">
        <v>0</v>
      </c>
      <c r="J69" s="293" t="e">
        <v>#REF!</v>
      </c>
      <c r="K69" s="293" t="e">
        <v>#REF!</v>
      </c>
      <c r="L69" s="293">
        <v>0</v>
      </c>
      <c r="M69" s="293">
        <v>1</v>
      </c>
      <c r="N69" s="293" t="e">
        <v>#REF!</v>
      </c>
      <c r="O69" s="293" t="e">
        <v>#REF!</v>
      </c>
      <c r="P69" s="372">
        <v>0</v>
      </c>
      <c r="Q69" s="373" t="e">
        <v>#REF!</v>
      </c>
      <c r="R69" s="374" t="e">
        <v>#REF!</v>
      </c>
      <c r="S69" s="362"/>
      <c r="T69" s="362"/>
      <c r="U69" s="362"/>
      <c r="X69" s="356" t="s">
        <v>83</v>
      </c>
    </row>
    <row r="70" spans="1:52" ht="20.25" customHeight="1" x14ac:dyDescent="0.2">
      <c r="A70" s="290">
        <v>6</v>
      </c>
      <c r="B70" s="291" t="s">
        <v>8</v>
      </c>
      <c r="C70" s="292">
        <v>23</v>
      </c>
      <c r="D70" s="293">
        <v>16</v>
      </c>
      <c r="E70" s="293" t="e">
        <v>#REF!</v>
      </c>
      <c r="F70" s="293">
        <v>6</v>
      </c>
      <c r="G70" s="293" t="e">
        <v>#REF!</v>
      </c>
      <c r="H70" s="293" t="e">
        <v>#REF!</v>
      </c>
      <c r="I70" s="293">
        <v>1</v>
      </c>
      <c r="J70" s="293" t="e">
        <v>#REF!</v>
      </c>
      <c r="K70" s="293" t="e">
        <v>#REF!</v>
      </c>
      <c r="L70" s="293">
        <v>0</v>
      </c>
      <c r="M70" s="293">
        <v>0</v>
      </c>
      <c r="N70" s="293" t="e">
        <v>#REF!</v>
      </c>
      <c r="O70" s="293" t="e">
        <v>#REF!</v>
      </c>
      <c r="P70" s="372">
        <v>0</v>
      </c>
      <c r="Q70" s="373" t="e">
        <v>#REF!</v>
      </c>
      <c r="R70" s="374" t="e">
        <v>#REF!</v>
      </c>
    </row>
    <row r="71" spans="1:52" x14ac:dyDescent="0.2">
      <c r="A71" s="290">
        <v>7</v>
      </c>
      <c r="B71" s="291" t="s">
        <v>9</v>
      </c>
      <c r="C71" s="292">
        <v>54</v>
      </c>
      <c r="D71" s="293">
        <v>47</v>
      </c>
      <c r="E71" s="293" t="e">
        <v>#REF!</v>
      </c>
      <c r="F71" s="293">
        <v>6</v>
      </c>
      <c r="G71" s="293" t="e">
        <v>#REF!</v>
      </c>
      <c r="H71" s="293" t="e">
        <v>#REF!</v>
      </c>
      <c r="I71" s="293">
        <v>0</v>
      </c>
      <c r="J71" s="293" t="e">
        <v>#REF!</v>
      </c>
      <c r="K71" s="293" t="e">
        <v>#REF!</v>
      </c>
      <c r="L71" s="293">
        <v>1</v>
      </c>
      <c r="M71" s="293">
        <v>0</v>
      </c>
      <c r="N71" s="293" t="e">
        <v>#REF!</v>
      </c>
      <c r="O71" s="293" t="e">
        <v>#REF!</v>
      </c>
      <c r="P71" s="372">
        <v>0</v>
      </c>
      <c r="Q71" s="373" t="e">
        <v>#REF!</v>
      </c>
      <c r="R71" s="374" t="e">
        <v>#REF!</v>
      </c>
    </row>
    <row r="72" spans="1:52" x14ac:dyDescent="0.2">
      <c r="A72" s="290">
        <v>8</v>
      </c>
      <c r="B72" s="291" t="s">
        <v>10</v>
      </c>
      <c r="C72" s="292">
        <v>46</v>
      </c>
      <c r="D72" s="293">
        <v>32</v>
      </c>
      <c r="E72" s="293" t="e">
        <v>#REF!</v>
      </c>
      <c r="F72" s="293">
        <v>12</v>
      </c>
      <c r="G72" s="293" t="e">
        <v>#REF!</v>
      </c>
      <c r="H72" s="293" t="e">
        <v>#REF!</v>
      </c>
      <c r="I72" s="293">
        <v>1</v>
      </c>
      <c r="J72" s="293" t="e">
        <v>#REF!</v>
      </c>
      <c r="K72" s="293" t="e">
        <v>#REF!</v>
      </c>
      <c r="L72" s="293">
        <v>1</v>
      </c>
      <c r="M72" s="293">
        <v>0</v>
      </c>
      <c r="N72" s="293" t="e">
        <v>#REF!</v>
      </c>
      <c r="O72" s="293" t="e">
        <v>#REF!</v>
      </c>
      <c r="P72" s="372">
        <v>0</v>
      </c>
      <c r="Q72" s="373" t="e">
        <v>#REF!</v>
      </c>
      <c r="R72" s="374" t="e">
        <v>#REF!</v>
      </c>
    </row>
    <row r="73" spans="1:52" x14ac:dyDescent="0.2">
      <c r="A73" s="290">
        <v>9</v>
      </c>
      <c r="B73" s="291" t="s">
        <v>11</v>
      </c>
      <c r="C73" s="292">
        <v>82</v>
      </c>
      <c r="D73" s="293">
        <v>67</v>
      </c>
      <c r="E73" s="293" t="e">
        <v>#REF!</v>
      </c>
      <c r="F73" s="293">
        <v>10</v>
      </c>
      <c r="G73" s="293" t="e">
        <v>#REF!</v>
      </c>
      <c r="H73" s="293" t="e">
        <v>#REF!</v>
      </c>
      <c r="I73" s="293">
        <v>1</v>
      </c>
      <c r="J73" s="293" t="e">
        <v>#REF!</v>
      </c>
      <c r="K73" s="293" t="e">
        <v>#REF!</v>
      </c>
      <c r="L73" s="293">
        <v>2</v>
      </c>
      <c r="M73" s="293">
        <v>2</v>
      </c>
      <c r="N73" s="293" t="e">
        <v>#REF!</v>
      </c>
      <c r="O73" s="293" t="e">
        <v>#REF!</v>
      </c>
      <c r="P73" s="372">
        <v>0</v>
      </c>
      <c r="Q73" s="373" t="e">
        <v>#REF!</v>
      </c>
      <c r="R73" s="374" t="e">
        <v>#REF!</v>
      </c>
    </row>
    <row r="74" spans="1:52" x14ac:dyDescent="0.2">
      <c r="A74" s="290">
        <v>10</v>
      </c>
      <c r="B74" s="291" t="s">
        <v>12</v>
      </c>
      <c r="C74" s="292">
        <v>143</v>
      </c>
      <c r="D74" s="293">
        <v>115</v>
      </c>
      <c r="E74" s="293" t="e">
        <v>#REF!</v>
      </c>
      <c r="F74" s="293">
        <v>23</v>
      </c>
      <c r="G74" s="293" t="e">
        <v>#REF!</v>
      </c>
      <c r="H74" s="293" t="e">
        <v>#REF!</v>
      </c>
      <c r="I74" s="293">
        <v>1</v>
      </c>
      <c r="J74" s="293" t="e">
        <v>#REF!</v>
      </c>
      <c r="K74" s="293" t="e">
        <v>#REF!</v>
      </c>
      <c r="L74" s="293">
        <v>3</v>
      </c>
      <c r="M74" s="293">
        <v>1</v>
      </c>
      <c r="N74" s="293" t="e">
        <v>#REF!</v>
      </c>
      <c r="O74" s="293" t="e">
        <v>#REF!</v>
      </c>
      <c r="P74" s="372">
        <v>0</v>
      </c>
      <c r="Q74" s="373" t="e">
        <v>#REF!</v>
      </c>
      <c r="R74" s="374" t="e">
        <v>#REF!</v>
      </c>
    </row>
    <row r="75" spans="1:52" ht="20.25" customHeight="1" x14ac:dyDescent="0.2">
      <c r="A75" s="290">
        <v>11</v>
      </c>
      <c r="B75" s="291" t="s">
        <v>13</v>
      </c>
      <c r="C75" s="292">
        <v>94</v>
      </c>
      <c r="D75" s="293">
        <v>71</v>
      </c>
      <c r="E75" s="293" t="e">
        <v>#REF!</v>
      </c>
      <c r="F75" s="293">
        <v>22</v>
      </c>
      <c r="G75" s="293" t="e">
        <v>#REF!</v>
      </c>
      <c r="H75" s="293" t="e">
        <v>#REF!</v>
      </c>
      <c r="I75" s="293">
        <v>1</v>
      </c>
      <c r="J75" s="293" t="e">
        <v>#REF!</v>
      </c>
      <c r="K75" s="293" t="e">
        <v>#REF!</v>
      </c>
      <c r="L75" s="293">
        <v>0</v>
      </c>
      <c r="M75" s="293">
        <v>0</v>
      </c>
      <c r="N75" s="293" t="e">
        <v>#REF!</v>
      </c>
      <c r="O75" s="293" t="e">
        <v>#REF!</v>
      </c>
      <c r="P75" s="372">
        <v>0</v>
      </c>
      <c r="Q75" s="373" t="e">
        <v>#REF!</v>
      </c>
      <c r="R75" s="374" t="e">
        <v>#REF!</v>
      </c>
    </row>
    <row r="76" spans="1:52" x14ac:dyDescent="0.2">
      <c r="A76" s="290">
        <v>12</v>
      </c>
      <c r="B76" s="291" t="s">
        <v>14</v>
      </c>
      <c r="C76" s="292">
        <v>138</v>
      </c>
      <c r="D76" s="293">
        <v>99</v>
      </c>
      <c r="E76" s="293" t="e">
        <v>#REF!</v>
      </c>
      <c r="F76" s="293">
        <v>27</v>
      </c>
      <c r="G76" s="293" t="e">
        <v>#REF!</v>
      </c>
      <c r="H76" s="293" t="e">
        <v>#REF!</v>
      </c>
      <c r="I76" s="293">
        <v>1</v>
      </c>
      <c r="J76" s="293" t="e">
        <v>#REF!</v>
      </c>
      <c r="K76" s="293" t="e">
        <v>#REF!</v>
      </c>
      <c r="L76" s="293">
        <v>7</v>
      </c>
      <c r="M76" s="293">
        <v>4</v>
      </c>
      <c r="N76" s="293" t="e">
        <v>#REF!</v>
      </c>
      <c r="O76" s="293" t="e">
        <v>#REF!</v>
      </c>
      <c r="P76" s="372">
        <v>0</v>
      </c>
      <c r="Q76" s="373" t="e">
        <v>#REF!</v>
      </c>
      <c r="R76" s="374" t="e">
        <v>#REF!</v>
      </c>
    </row>
    <row r="77" spans="1:52" x14ac:dyDescent="0.2">
      <c r="A77" s="290">
        <v>13</v>
      </c>
      <c r="B77" s="291" t="s">
        <v>15</v>
      </c>
      <c r="C77" s="292">
        <v>113</v>
      </c>
      <c r="D77" s="293">
        <v>91</v>
      </c>
      <c r="E77" s="293" t="e">
        <v>#REF!</v>
      </c>
      <c r="F77" s="293">
        <v>17</v>
      </c>
      <c r="G77" s="293" t="e">
        <v>#REF!</v>
      </c>
      <c r="H77" s="293" t="e">
        <v>#REF!</v>
      </c>
      <c r="I77" s="293">
        <v>3</v>
      </c>
      <c r="J77" s="293" t="e">
        <v>#REF!</v>
      </c>
      <c r="K77" s="293" t="e">
        <v>#REF!</v>
      </c>
      <c r="L77" s="293">
        <v>1</v>
      </c>
      <c r="M77" s="293">
        <v>1</v>
      </c>
      <c r="N77" s="293" t="e">
        <v>#REF!</v>
      </c>
      <c r="O77" s="293" t="e">
        <v>#REF!</v>
      </c>
      <c r="P77" s="372">
        <v>0</v>
      </c>
      <c r="Q77" s="373" t="e">
        <v>#REF!</v>
      </c>
      <c r="R77" s="374" t="e">
        <v>#REF!</v>
      </c>
    </row>
    <row r="78" spans="1:52" x14ac:dyDescent="0.2">
      <c r="A78" s="290">
        <v>14</v>
      </c>
      <c r="B78" s="291" t="s">
        <v>16</v>
      </c>
      <c r="C78" s="292">
        <v>83</v>
      </c>
      <c r="D78" s="293">
        <v>62</v>
      </c>
      <c r="E78" s="293" t="e">
        <v>#REF!</v>
      </c>
      <c r="F78" s="293">
        <v>14</v>
      </c>
      <c r="G78" s="293" t="e">
        <v>#REF!</v>
      </c>
      <c r="H78" s="293" t="e">
        <v>#REF!</v>
      </c>
      <c r="I78" s="293">
        <v>6</v>
      </c>
      <c r="J78" s="293" t="e">
        <v>#REF!</v>
      </c>
      <c r="K78" s="293" t="e">
        <v>#REF!</v>
      </c>
      <c r="L78" s="293">
        <v>0</v>
      </c>
      <c r="M78" s="293">
        <v>1</v>
      </c>
      <c r="N78" s="293" t="e">
        <v>#REF!</v>
      </c>
      <c r="O78" s="293" t="e">
        <v>#REF!</v>
      </c>
      <c r="P78" s="372">
        <v>0</v>
      </c>
      <c r="Q78" s="373" t="e">
        <v>#REF!</v>
      </c>
      <c r="R78" s="374" t="e">
        <v>#REF!</v>
      </c>
    </row>
    <row r="79" spans="1:52" ht="29.25" thickBot="1" x14ac:dyDescent="0.25">
      <c r="A79" s="295">
        <v>15</v>
      </c>
      <c r="B79" s="296" t="s">
        <v>17</v>
      </c>
      <c r="C79" s="588">
        <v>235</v>
      </c>
      <c r="D79" s="624">
        <v>189</v>
      </c>
      <c r="E79" s="624" t="e">
        <v>#REF!</v>
      </c>
      <c r="F79" s="624">
        <v>30</v>
      </c>
      <c r="G79" s="624" t="e">
        <v>#REF!</v>
      </c>
      <c r="H79" s="624" t="e">
        <v>#REF!</v>
      </c>
      <c r="I79" s="624">
        <v>4</v>
      </c>
      <c r="J79" s="624" t="e">
        <v>#REF!</v>
      </c>
      <c r="K79" s="624" t="e">
        <v>#REF!</v>
      </c>
      <c r="L79" s="624">
        <v>6</v>
      </c>
      <c r="M79" s="624">
        <v>6</v>
      </c>
      <c r="N79" s="624" t="e">
        <v>#REF!</v>
      </c>
      <c r="O79" s="624" t="e">
        <v>#REF!</v>
      </c>
      <c r="P79" s="589">
        <v>0</v>
      </c>
      <c r="Q79" s="389" t="e">
        <v>#REF!</v>
      </c>
      <c r="R79" s="390" t="e">
        <v>#REF!</v>
      </c>
    </row>
    <row r="80" spans="1:52" s="300" customFormat="1" ht="25.5" customHeight="1" thickBot="1" x14ac:dyDescent="0.3">
      <c r="A80" s="594"/>
      <c r="B80" s="627" t="s">
        <v>204</v>
      </c>
      <c r="C80" s="607">
        <f>SUM(C65:C79)</f>
        <v>1430</v>
      </c>
      <c r="D80" s="595">
        <f t="shared" ref="D80" si="19">SUM(D65:D79)</f>
        <v>1082</v>
      </c>
      <c r="E80" s="595" t="e">
        <f t="shared" ref="E80" si="20">SUM(E65:E79)</f>
        <v>#REF!</v>
      </c>
      <c r="F80" s="595">
        <f t="shared" ref="F80" si="21">SUM(F65:F79)</f>
        <v>269</v>
      </c>
      <c r="G80" s="595" t="e">
        <f t="shared" ref="G80" si="22">SUM(G65:G79)</f>
        <v>#REF!</v>
      </c>
      <c r="H80" s="595" t="e">
        <f t="shared" ref="H80" si="23">SUM(H65:H79)</f>
        <v>#REF!</v>
      </c>
      <c r="I80" s="595">
        <f t="shared" ref="I80" si="24">SUM(I65:I79)</f>
        <v>31</v>
      </c>
      <c r="J80" s="595" t="e">
        <f t="shared" ref="J80" si="25">SUM(J65:J79)</f>
        <v>#REF!</v>
      </c>
      <c r="K80" s="595" t="e">
        <f t="shared" ref="K80" si="26">SUM(K65:K79)</f>
        <v>#REF!</v>
      </c>
      <c r="L80" s="595">
        <f t="shared" ref="L80" si="27">SUM(L65:L79)</f>
        <v>29</v>
      </c>
      <c r="M80" s="595">
        <f t="shared" ref="M80" si="28">SUM(M65:M79)</f>
        <v>19</v>
      </c>
      <c r="N80" s="595" t="e">
        <f t="shared" ref="N80" si="29">SUM(N65:N79)</f>
        <v>#REF!</v>
      </c>
      <c r="O80" s="595" t="e">
        <f t="shared" ref="O80" si="30">SUM(O65:O79)</f>
        <v>#REF!</v>
      </c>
      <c r="P80" s="625">
        <f t="shared" ref="P80" si="31">SUM(P65:P79)</f>
        <v>0</v>
      </c>
      <c r="Q80" s="631" t="e">
        <v>#REF!</v>
      </c>
      <c r="R80" s="392" t="s">
        <v>152</v>
      </c>
      <c r="S80" s="382"/>
      <c r="T80" s="382"/>
      <c r="U80" s="382"/>
      <c r="W80" s="357"/>
      <c r="X80" s="356"/>
      <c r="Y80" s="356"/>
      <c r="Z80" s="356"/>
      <c r="AA80" s="356"/>
      <c r="AB80" s="356"/>
      <c r="AC80" s="356"/>
      <c r="AD80" s="356"/>
      <c r="AE80" s="356"/>
      <c r="AF80" s="356"/>
      <c r="AG80" s="356"/>
      <c r="AH80" s="356"/>
      <c r="AI80" s="356"/>
      <c r="AJ80" s="356"/>
      <c r="AK80" s="356"/>
      <c r="AL80" s="356"/>
      <c r="AM80" s="356"/>
      <c r="AN80" s="356"/>
      <c r="AO80" s="356"/>
      <c r="AP80" s="356"/>
      <c r="AQ80" s="356"/>
      <c r="AR80" s="356"/>
      <c r="AS80" s="356"/>
      <c r="AT80" s="356"/>
      <c r="AU80" s="356"/>
      <c r="AV80" s="356"/>
      <c r="AW80" s="356"/>
      <c r="AX80" s="356"/>
      <c r="AY80" s="356"/>
      <c r="AZ80" s="356"/>
    </row>
    <row r="81" spans="1:52" ht="25.5" customHeight="1" thickBot="1" x14ac:dyDescent="0.25">
      <c r="A81" s="303"/>
      <c r="B81" s="628" t="s">
        <v>170</v>
      </c>
      <c r="C81" s="292">
        <v>1398</v>
      </c>
      <c r="D81" s="293">
        <v>1046</v>
      </c>
      <c r="E81" s="293" t="e">
        <v>#REF!</v>
      </c>
      <c r="F81" s="293">
        <v>272</v>
      </c>
      <c r="G81" s="293" t="e">
        <v>#REF!</v>
      </c>
      <c r="H81" s="293" t="e">
        <v>#REF!</v>
      </c>
      <c r="I81" s="293">
        <v>29</v>
      </c>
      <c r="J81" s="293" t="e">
        <v>#REF!</v>
      </c>
      <c r="K81" s="293" t="e">
        <v>#REF!</v>
      </c>
      <c r="L81" s="293">
        <v>26</v>
      </c>
      <c r="M81" s="293">
        <v>21</v>
      </c>
      <c r="N81" s="293" t="e">
        <v>#REF!</v>
      </c>
      <c r="O81" s="293" t="e">
        <v>#REF!</v>
      </c>
      <c r="P81" s="372">
        <v>0</v>
      </c>
      <c r="Q81" s="623" t="e">
        <v>#REF!</v>
      </c>
      <c r="R81" s="391" t="s">
        <v>152</v>
      </c>
    </row>
    <row r="82" spans="1:52" ht="25.5" customHeight="1" thickBot="1" x14ac:dyDescent="0.25">
      <c r="A82" s="304"/>
      <c r="B82" s="629" t="s">
        <v>85</v>
      </c>
      <c r="C82" s="297">
        <v>1431</v>
      </c>
      <c r="D82" s="298">
        <v>1084</v>
      </c>
      <c r="E82" s="298" t="e">
        <v>#REF!</v>
      </c>
      <c r="F82" s="298">
        <v>261</v>
      </c>
      <c r="G82" s="298" t="e">
        <v>#REF!</v>
      </c>
      <c r="H82" s="632" t="e">
        <v>#REF!</v>
      </c>
      <c r="I82" s="298">
        <v>29</v>
      </c>
      <c r="J82" s="298" t="e">
        <v>#REF!</v>
      </c>
      <c r="K82" s="632" t="e">
        <v>#REF!</v>
      </c>
      <c r="L82" s="632">
        <v>18</v>
      </c>
      <c r="M82" s="298">
        <v>32</v>
      </c>
      <c r="N82" s="298" t="e">
        <v>#REF!</v>
      </c>
      <c r="O82" s="632" t="e">
        <v>#REF!</v>
      </c>
      <c r="P82" s="377">
        <v>1</v>
      </c>
      <c r="Q82" s="623" t="e">
        <v>#REF!</v>
      </c>
      <c r="R82" s="391" t="s">
        <v>152</v>
      </c>
    </row>
    <row r="86" spans="1:52" s="362" customFormat="1" ht="35.25" customHeight="1" thickBot="1" x14ac:dyDescent="0.3">
      <c r="A86" s="655" t="s">
        <v>196</v>
      </c>
      <c r="B86" s="655"/>
      <c r="C86" s="655"/>
      <c r="D86" s="655"/>
      <c r="E86" s="655"/>
      <c r="F86" s="655"/>
      <c r="G86" s="655"/>
      <c r="H86" s="655"/>
      <c r="I86" s="655"/>
      <c r="J86" s="655"/>
      <c r="K86" s="655"/>
      <c r="L86" s="655"/>
      <c r="M86" s="655"/>
      <c r="N86" s="655"/>
      <c r="O86" s="655"/>
      <c r="P86" s="655"/>
      <c r="W86" s="357"/>
      <c r="X86" s="356"/>
      <c r="Y86" s="356"/>
      <c r="Z86" s="356"/>
      <c r="AA86" s="356"/>
      <c r="AB86" s="356"/>
      <c r="AC86" s="356"/>
      <c r="AD86" s="356"/>
      <c r="AE86" s="356"/>
      <c r="AF86" s="356"/>
      <c r="AG86" s="356"/>
      <c r="AH86" s="356"/>
      <c r="AI86" s="356"/>
      <c r="AJ86" s="356"/>
      <c r="AK86" s="356"/>
      <c r="AL86" s="356"/>
      <c r="AM86" s="356"/>
      <c r="AN86" s="356"/>
      <c r="AO86" s="356"/>
      <c r="AP86" s="356"/>
      <c r="AQ86" s="356"/>
      <c r="AR86" s="356"/>
      <c r="AS86" s="356"/>
      <c r="AT86" s="356"/>
      <c r="AU86" s="356"/>
      <c r="AV86" s="356"/>
      <c r="AW86" s="356"/>
      <c r="AX86" s="356"/>
      <c r="AY86" s="356"/>
      <c r="AZ86" s="356"/>
    </row>
    <row r="87" spans="1:52" s="362" customFormat="1" ht="89.25" customHeight="1" thickBot="1" x14ac:dyDescent="0.3">
      <c r="A87" s="281" t="s">
        <v>1</v>
      </c>
      <c r="B87" s="282" t="s">
        <v>2</v>
      </c>
      <c r="C87" s="363" t="str">
        <f>$C$20</f>
        <v>Barn med tiltak i barne-vernet i alt</v>
      </c>
      <c r="D87" s="283" t="str">
        <f>$D$20</f>
        <v>Av disse med tiltak som ikke er plasserings-tiltak</v>
      </c>
      <c r="E87" s="368" t="s">
        <v>142</v>
      </c>
      <c r="F87" s="365" t="str">
        <f>$F$20</f>
        <v>Antall barn i foster-hjem</v>
      </c>
      <c r="G87" s="366" t="s">
        <v>142</v>
      </c>
      <c r="H87" s="368" t="s">
        <v>144</v>
      </c>
      <c r="I87" s="365" t="str">
        <f>$I$20</f>
        <v>Antall barn i familie-hjem</v>
      </c>
      <c r="J87" s="366" t="s">
        <v>142</v>
      </c>
      <c r="K87" s="284" t="s">
        <v>145</v>
      </c>
      <c r="L87" s="367" t="str">
        <f>$L$20</f>
        <v>Antall barn i beredskaps-hjem</v>
      </c>
      <c r="M87" s="283" t="str">
        <f>$M$20</f>
        <v>Antall barn i inst-itusjon</v>
      </c>
      <c r="N87" s="364" t="s">
        <v>142</v>
      </c>
      <c r="O87" s="284" t="s">
        <v>147</v>
      </c>
      <c r="P87" s="283" t="str">
        <f>$P$20</f>
        <v>Antall barn i hybel o.a.</v>
      </c>
      <c r="Q87" s="364" t="s">
        <v>142</v>
      </c>
      <c r="R87" s="284" t="s">
        <v>149</v>
      </c>
      <c r="W87" s="357"/>
      <c r="X87" s="356"/>
      <c r="Y87" s="356"/>
      <c r="Z87" s="356"/>
      <c r="AA87" s="356"/>
      <c r="AB87" s="356"/>
      <c r="AC87" s="356"/>
      <c r="AD87" s="356"/>
      <c r="AE87" s="356"/>
      <c r="AF87" s="356"/>
      <c r="AG87" s="356"/>
      <c r="AH87" s="356"/>
      <c r="AI87" s="356"/>
      <c r="AJ87" s="356"/>
      <c r="AK87" s="356"/>
      <c r="AL87" s="356"/>
      <c r="AM87" s="356"/>
      <c r="AN87" s="356"/>
      <c r="AO87" s="356"/>
      <c r="AP87" s="356"/>
      <c r="AQ87" s="356"/>
      <c r="AR87" s="356"/>
      <c r="AS87" s="356"/>
      <c r="AT87" s="356"/>
      <c r="AU87" s="356"/>
      <c r="AV87" s="356"/>
      <c r="AW87" s="356"/>
      <c r="AX87" s="356"/>
      <c r="AY87" s="356"/>
      <c r="AZ87" s="356"/>
    </row>
    <row r="88" spans="1:52" ht="15" customHeight="1" x14ac:dyDescent="0.2">
      <c r="A88" s="285">
        <v>1</v>
      </c>
      <c r="B88" s="286" t="s">
        <v>3</v>
      </c>
      <c r="C88" s="287">
        <v>137</v>
      </c>
      <c r="D88" s="288">
        <v>74</v>
      </c>
      <c r="E88" s="288" t="e">
        <v>#REF!</v>
      </c>
      <c r="F88" s="288">
        <v>49</v>
      </c>
      <c r="G88" s="288" t="e">
        <v>#REF!</v>
      </c>
      <c r="H88" s="288" t="e">
        <v>#REF!</v>
      </c>
      <c r="I88" s="288">
        <v>4</v>
      </c>
      <c r="J88" s="288" t="e">
        <v>#REF!</v>
      </c>
      <c r="K88" s="288" t="e">
        <v>#REF!</v>
      </c>
      <c r="L88" s="288">
        <v>1</v>
      </c>
      <c r="M88" s="288">
        <v>6</v>
      </c>
      <c r="N88" s="288" t="e">
        <v>#REF!</v>
      </c>
      <c r="O88" s="288" t="e">
        <v>#REF!</v>
      </c>
      <c r="P88" s="369">
        <v>3</v>
      </c>
      <c r="Q88" s="387" t="e">
        <v>#REF!</v>
      </c>
      <c r="R88" s="388" t="e">
        <v>#REF!</v>
      </c>
    </row>
    <row r="89" spans="1:52" ht="12.75" customHeight="1" x14ac:dyDescent="0.2">
      <c r="A89" s="290">
        <v>2</v>
      </c>
      <c r="B89" s="291" t="s">
        <v>4</v>
      </c>
      <c r="C89" s="292">
        <v>88</v>
      </c>
      <c r="D89" s="293">
        <v>63</v>
      </c>
      <c r="E89" s="293" t="e">
        <v>#REF!</v>
      </c>
      <c r="F89" s="293">
        <v>12</v>
      </c>
      <c r="G89" s="293" t="e">
        <v>#REF!</v>
      </c>
      <c r="H89" s="293" t="e">
        <v>#REF!</v>
      </c>
      <c r="I89" s="293">
        <v>2</v>
      </c>
      <c r="J89" s="293" t="e">
        <v>#REF!</v>
      </c>
      <c r="K89" s="293" t="e">
        <v>#REF!</v>
      </c>
      <c r="L89" s="293">
        <v>0</v>
      </c>
      <c r="M89" s="293">
        <v>7</v>
      </c>
      <c r="N89" s="293" t="e">
        <v>#REF!</v>
      </c>
      <c r="O89" s="293" t="e">
        <v>#REF!</v>
      </c>
      <c r="P89" s="372">
        <v>4</v>
      </c>
      <c r="Q89" s="373" t="e">
        <v>#REF!</v>
      </c>
      <c r="R89" s="374" t="e">
        <v>#REF!</v>
      </c>
    </row>
    <row r="90" spans="1:52" x14ac:dyDescent="0.2">
      <c r="A90" s="290">
        <v>3</v>
      </c>
      <c r="B90" s="291" t="s">
        <v>5</v>
      </c>
      <c r="C90" s="292">
        <v>66</v>
      </c>
      <c r="D90" s="293">
        <v>28</v>
      </c>
      <c r="E90" s="293" t="e">
        <v>#REF!</v>
      </c>
      <c r="F90" s="293">
        <v>19</v>
      </c>
      <c r="G90" s="293" t="e">
        <v>#REF!</v>
      </c>
      <c r="H90" s="293" t="e">
        <v>#REF!</v>
      </c>
      <c r="I90" s="293">
        <v>5</v>
      </c>
      <c r="J90" s="293" t="e">
        <v>#REF!</v>
      </c>
      <c r="K90" s="293" t="e">
        <v>#REF!</v>
      </c>
      <c r="L90" s="293">
        <v>2</v>
      </c>
      <c r="M90" s="293">
        <v>6</v>
      </c>
      <c r="N90" s="293" t="e">
        <v>#REF!</v>
      </c>
      <c r="O90" s="293" t="e">
        <v>#REF!</v>
      </c>
      <c r="P90" s="372">
        <v>6</v>
      </c>
      <c r="Q90" s="373" t="e">
        <v>#REF!</v>
      </c>
      <c r="R90" s="374" t="e">
        <v>#REF!</v>
      </c>
    </row>
    <row r="91" spans="1:52" x14ac:dyDescent="0.2">
      <c r="A91" s="290">
        <v>4</v>
      </c>
      <c r="B91" s="291" t="s">
        <v>6</v>
      </c>
      <c r="C91" s="292">
        <v>36</v>
      </c>
      <c r="D91" s="293">
        <v>9</v>
      </c>
      <c r="E91" s="293" t="e">
        <v>#REF!</v>
      </c>
      <c r="F91" s="293">
        <v>17</v>
      </c>
      <c r="G91" s="293" t="e">
        <v>#REF!</v>
      </c>
      <c r="H91" s="293" t="e">
        <v>#REF!</v>
      </c>
      <c r="I91" s="293">
        <v>3</v>
      </c>
      <c r="J91" s="293" t="e">
        <v>#REF!</v>
      </c>
      <c r="K91" s="293" t="e">
        <v>#REF!</v>
      </c>
      <c r="L91" s="293">
        <v>1</v>
      </c>
      <c r="M91" s="293">
        <v>4</v>
      </c>
      <c r="N91" s="293" t="e">
        <v>#REF!</v>
      </c>
      <c r="O91" s="293" t="e">
        <v>#REF!</v>
      </c>
      <c r="P91" s="372">
        <v>2</v>
      </c>
      <c r="Q91" s="373" t="e">
        <v>#REF!</v>
      </c>
      <c r="R91" s="374" t="e">
        <v>#REF!</v>
      </c>
    </row>
    <row r="92" spans="1:52" x14ac:dyDescent="0.2">
      <c r="A92" s="290">
        <v>5</v>
      </c>
      <c r="B92" s="291" t="s">
        <v>7</v>
      </c>
      <c r="C92" s="292">
        <v>55</v>
      </c>
      <c r="D92" s="293">
        <v>34</v>
      </c>
      <c r="E92" s="293" t="e">
        <v>#REF!</v>
      </c>
      <c r="F92" s="293">
        <v>11</v>
      </c>
      <c r="G92" s="293" t="e">
        <v>#REF!</v>
      </c>
      <c r="H92" s="293" t="e">
        <v>#REF!</v>
      </c>
      <c r="I92" s="293">
        <v>2</v>
      </c>
      <c r="J92" s="293" t="e">
        <v>#REF!</v>
      </c>
      <c r="K92" s="293" t="e">
        <v>#REF!</v>
      </c>
      <c r="L92" s="293">
        <v>0</v>
      </c>
      <c r="M92" s="293">
        <v>5</v>
      </c>
      <c r="N92" s="293" t="e">
        <v>#REF!</v>
      </c>
      <c r="O92" s="293" t="e">
        <v>#REF!</v>
      </c>
      <c r="P92" s="372">
        <v>3</v>
      </c>
      <c r="Q92" s="373" t="e">
        <v>#REF!</v>
      </c>
      <c r="R92" s="374" t="e">
        <v>#REF!</v>
      </c>
    </row>
    <row r="93" spans="1:52" ht="20.25" customHeight="1" x14ac:dyDescent="0.2">
      <c r="A93" s="290">
        <v>6</v>
      </c>
      <c r="B93" s="291" t="s">
        <v>8</v>
      </c>
      <c r="C93" s="292">
        <v>20</v>
      </c>
      <c r="D93" s="293">
        <v>15</v>
      </c>
      <c r="E93" s="293" t="e">
        <v>#REF!</v>
      </c>
      <c r="F93" s="293">
        <v>4</v>
      </c>
      <c r="G93" s="293" t="e">
        <v>#REF!</v>
      </c>
      <c r="H93" s="293" t="e">
        <v>#REF!</v>
      </c>
      <c r="I93" s="293">
        <v>0</v>
      </c>
      <c r="J93" s="293" t="e">
        <v>#REF!</v>
      </c>
      <c r="K93" s="293" t="e">
        <v>#REF!</v>
      </c>
      <c r="L93" s="293">
        <v>0</v>
      </c>
      <c r="M93" s="293">
        <v>1</v>
      </c>
      <c r="N93" s="293" t="e">
        <v>#REF!</v>
      </c>
      <c r="O93" s="293" t="e">
        <v>#REF!</v>
      </c>
      <c r="P93" s="372">
        <v>0</v>
      </c>
      <c r="Q93" s="373" t="e">
        <v>#REF!</v>
      </c>
      <c r="R93" s="374" t="e">
        <v>#REF!</v>
      </c>
    </row>
    <row r="94" spans="1:52" x14ac:dyDescent="0.2">
      <c r="A94" s="290">
        <v>7</v>
      </c>
      <c r="B94" s="291" t="s">
        <v>9</v>
      </c>
      <c r="C94" s="292">
        <v>49</v>
      </c>
      <c r="D94" s="293">
        <v>32</v>
      </c>
      <c r="E94" s="293" t="e">
        <v>#REF!</v>
      </c>
      <c r="F94" s="293">
        <v>5</v>
      </c>
      <c r="G94" s="293" t="e">
        <v>#REF!</v>
      </c>
      <c r="H94" s="293" t="e">
        <v>#REF!</v>
      </c>
      <c r="I94" s="293">
        <v>0</v>
      </c>
      <c r="J94" s="293" t="e">
        <v>#REF!</v>
      </c>
      <c r="K94" s="293" t="e">
        <v>#REF!</v>
      </c>
      <c r="L94" s="293">
        <v>0</v>
      </c>
      <c r="M94" s="293">
        <v>14</v>
      </c>
      <c r="N94" s="293" t="e">
        <v>#REF!</v>
      </c>
      <c r="O94" s="293" t="e">
        <v>#REF!</v>
      </c>
      <c r="P94" s="372">
        <v>0</v>
      </c>
      <c r="Q94" s="373" t="e">
        <v>#REF!</v>
      </c>
      <c r="R94" s="374" t="e">
        <v>#REF!</v>
      </c>
    </row>
    <row r="95" spans="1:52" x14ac:dyDescent="0.2">
      <c r="A95" s="290">
        <v>8</v>
      </c>
      <c r="B95" s="291" t="s">
        <v>10</v>
      </c>
      <c r="C95" s="292">
        <v>31</v>
      </c>
      <c r="D95" s="293">
        <v>20</v>
      </c>
      <c r="E95" s="293" t="e">
        <v>#REF!</v>
      </c>
      <c r="F95" s="293">
        <v>6</v>
      </c>
      <c r="G95" s="293" t="e">
        <v>#REF!</v>
      </c>
      <c r="H95" s="293" t="e">
        <v>#REF!</v>
      </c>
      <c r="I95" s="293">
        <v>1</v>
      </c>
      <c r="J95" s="293" t="e">
        <v>#REF!</v>
      </c>
      <c r="K95" s="293" t="e">
        <v>#REF!</v>
      </c>
      <c r="L95" s="293">
        <v>0</v>
      </c>
      <c r="M95" s="293">
        <v>4</v>
      </c>
      <c r="N95" s="293" t="e">
        <v>#REF!</v>
      </c>
      <c r="O95" s="293" t="e">
        <v>#REF!</v>
      </c>
      <c r="P95" s="372">
        <v>0</v>
      </c>
      <c r="Q95" s="373" t="e">
        <v>#REF!</v>
      </c>
      <c r="R95" s="374" t="e">
        <v>#REF!</v>
      </c>
    </row>
    <row r="96" spans="1:52" x14ac:dyDescent="0.2">
      <c r="A96" s="290">
        <v>9</v>
      </c>
      <c r="B96" s="291" t="s">
        <v>11</v>
      </c>
      <c r="C96" s="292">
        <v>74</v>
      </c>
      <c r="D96" s="293">
        <v>52</v>
      </c>
      <c r="E96" s="293" t="e">
        <v>#REF!</v>
      </c>
      <c r="F96" s="293">
        <v>18</v>
      </c>
      <c r="G96" s="293" t="e">
        <v>#REF!</v>
      </c>
      <c r="H96" s="293" t="e">
        <v>#REF!</v>
      </c>
      <c r="I96" s="293">
        <v>0</v>
      </c>
      <c r="J96" s="293" t="e">
        <v>#REF!</v>
      </c>
      <c r="K96" s="293" t="e">
        <v>#REF!</v>
      </c>
      <c r="L96" s="293">
        <v>1</v>
      </c>
      <c r="M96" s="293">
        <v>0</v>
      </c>
      <c r="N96" s="293" t="e">
        <v>#REF!</v>
      </c>
      <c r="O96" s="293" t="e">
        <v>#REF!</v>
      </c>
      <c r="P96" s="372">
        <v>3</v>
      </c>
      <c r="Q96" s="373" t="e">
        <v>#REF!</v>
      </c>
      <c r="R96" s="374" t="e">
        <v>#REF!</v>
      </c>
    </row>
    <row r="97" spans="1:52" x14ac:dyDescent="0.2">
      <c r="A97" s="290">
        <v>10</v>
      </c>
      <c r="B97" s="291" t="s">
        <v>12</v>
      </c>
      <c r="C97" s="292">
        <v>98</v>
      </c>
      <c r="D97" s="293">
        <v>61</v>
      </c>
      <c r="E97" s="293" t="e">
        <v>#REF!</v>
      </c>
      <c r="F97" s="293">
        <v>27</v>
      </c>
      <c r="G97" s="293" t="e">
        <v>#REF!</v>
      </c>
      <c r="H97" s="293" t="e">
        <v>#REF!</v>
      </c>
      <c r="I97" s="293">
        <v>2</v>
      </c>
      <c r="J97" s="293" t="e">
        <v>#REF!</v>
      </c>
      <c r="K97" s="293" t="e">
        <v>#REF!</v>
      </c>
      <c r="L97" s="293">
        <v>3</v>
      </c>
      <c r="M97" s="293">
        <v>4</v>
      </c>
      <c r="N97" s="293" t="e">
        <v>#REF!</v>
      </c>
      <c r="O97" s="293" t="e">
        <v>#REF!</v>
      </c>
      <c r="P97" s="372">
        <v>1</v>
      </c>
      <c r="Q97" s="373" t="e">
        <v>#REF!</v>
      </c>
      <c r="R97" s="374" t="e">
        <v>#REF!</v>
      </c>
    </row>
    <row r="98" spans="1:52" ht="20.25" customHeight="1" x14ac:dyDescent="0.2">
      <c r="A98" s="290">
        <v>11</v>
      </c>
      <c r="B98" s="291" t="s">
        <v>13</v>
      </c>
      <c r="C98" s="292">
        <v>83</v>
      </c>
      <c r="D98" s="293">
        <v>51</v>
      </c>
      <c r="E98" s="293" t="e">
        <v>#REF!</v>
      </c>
      <c r="F98" s="293">
        <v>17</v>
      </c>
      <c r="G98" s="293" t="e">
        <v>#REF!</v>
      </c>
      <c r="H98" s="293" t="e">
        <v>#REF!</v>
      </c>
      <c r="I98" s="293">
        <v>3</v>
      </c>
      <c r="J98" s="293" t="e">
        <v>#REF!</v>
      </c>
      <c r="K98" s="293" t="e">
        <v>#REF!</v>
      </c>
      <c r="L98" s="293">
        <v>0</v>
      </c>
      <c r="M98" s="293">
        <v>9</v>
      </c>
      <c r="N98" s="293" t="e">
        <v>#REF!</v>
      </c>
      <c r="O98" s="293" t="e">
        <v>#REF!</v>
      </c>
      <c r="P98" s="372">
        <v>3</v>
      </c>
      <c r="Q98" s="373" t="e">
        <v>#REF!</v>
      </c>
      <c r="R98" s="374" t="e">
        <v>#REF!</v>
      </c>
    </row>
    <row r="99" spans="1:52" x14ac:dyDescent="0.2">
      <c r="A99" s="290">
        <v>12</v>
      </c>
      <c r="B99" s="291" t="s">
        <v>14</v>
      </c>
      <c r="C99" s="292">
        <v>118</v>
      </c>
      <c r="D99" s="293">
        <v>74</v>
      </c>
      <c r="E99" s="293" t="e">
        <v>#REF!</v>
      </c>
      <c r="F99" s="293">
        <v>24</v>
      </c>
      <c r="G99" s="293" t="e">
        <v>#REF!</v>
      </c>
      <c r="H99" s="293" t="e">
        <v>#REF!</v>
      </c>
      <c r="I99" s="293">
        <v>4</v>
      </c>
      <c r="J99" s="293" t="e">
        <v>#REF!</v>
      </c>
      <c r="K99" s="293" t="e">
        <v>#REF!</v>
      </c>
      <c r="L99" s="293">
        <v>0</v>
      </c>
      <c r="M99" s="293">
        <v>15</v>
      </c>
      <c r="N99" s="293" t="e">
        <v>#REF!</v>
      </c>
      <c r="O99" s="293" t="e">
        <v>#REF!</v>
      </c>
      <c r="P99" s="372">
        <v>1</v>
      </c>
      <c r="Q99" s="373" t="e">
        <v>#REF!</v>
      </c>
      <c r="R99" s="374" t="e">
        <v>#REF!</v>
      </c>
    </row>
    <row r="100" spans="1:52" x14ac:dyDescent="0.2">
      <c r="A100" s="290">
        <v>13</v>
      </c>
      <c r="B100" s="291" t="s">
        <v>15</v>
      </c>
      <c r="C100" s="292">
        <v>86</v>
      </c>
      <c r="D100" s="293">
        <v>43</v>
      </c>
      <c r="E100" s="293" t="e">
        <v>#REF!</v>
      </c>
      <c r="F100" s="293">
        <v>19</v>
      </c>
      <c r="G100" s="293" t="e">
        <v>#REF!</v>
      </c>
      <c r="H100" s="293" t="e">
        <v>#REF!</v>
      </c>
      <c r="I100" s="293">
        <v>10</v>
      </c>
      <c r="J100" s="293" t="e">
        <v>#REF!</v>
      </c>
      <c r="K100" s="293" t="e">
        <v>#REF!</v>
      </c>
      <c r="L100" s="293">
        <v>0</v>
      </c>
      <c r="M100" s="293">
        <v>8</v>
      </c>
      <c r="N100" s="293" t="e">
        <v>#REF!</v>
      </c>
      <c r="O100" s="293" t="e">
        <v>#REF!</v>
      </c>
      <c r="P100" s="372">
        <v>6</v>
      </c>
      <c r="Q100" s="373" t="e">
        <v>#REF!</v>
      </c>
      <c r="R100" s="374" t="e">
        <v>#REF!</v>
      </c>
    </row>
    <row r="101" spans="1:52" x14ac:dyDescent="0.2">
      <c r="A101" s="290">
        <v>14</v>
      </c>
      <c r="B101" s="291" t="s">
        <v>16</v>
      </c>
      <c r="C101" s="292">
        <v>50</v>
      </c>
      <c r="D101" s="293">
        <v>24</v>
      </c>
      <c r="E101" s="293" t="e">
        <v>#REF!</v>
      </c>
      <c r="F101" s="293">
        <v>19</v>
      </c>
      <c r="G101" s="293" t="e">
        <v>#REF!</v>
      </c>
      <c r="H101" s="293" t="e">
        <v>#REF!</v>
      </c>
      <c r="I101" s="293">
        <v>6</v>
      </c>
      <c r="J101" s="293" t="e">
        <v>#REF!</v>
      </c>
      <c r="K101" s="293" t="e">
        <v>#REF!</v>
      </c>
      <c r="L101" s="293">
        <v>1</v>
      </c>
      <c r="M101" s="293">
        <v>0</v>
      </c>
      <c r="N101" s="293" t="e">
        <v>#REF!</v>
      </c>
      <c r="O101" s="293" t="e">
        <v>#REF!</v>
      </c>
      <c r="P101" s="372">
        <v>0</v>
      </c>
      <c r="Q101" s="373" t="e">
        <v>#REF!</v>
      </c>
      <c r="R101" s="374" t="e">
        <v>#REF!</v>
      </c>
      <c r="AD101" s="356" t="s">
        <v>83</v>
      </c>
    </row>
    <row r="102" spans="1:52" ht="29.25" thickBot="1" x14ac:dyDescent="0.25">
      <c r="A102" s="295">
        <v>15</v>
      </c>
      <c r="B102" s="296" t="s">
        <v>17</v>
      </c>
      <c r="C102" s="588">
        <v>148</v>
      </c>
      <c r="D102" s="624">
        <v>88</v>
      </c>
      <c r="E102" s="624" t="e">
        <v>#REF!</v>
      </c>
      <c r="F102" s="624">
        <v>26</v>
      </c>
      <c r="G102" s="624" t="e">
        <v>#REF!</v>
      </c>
      <c r="H102" s="624" t="e">
        <v>#REF!</v>
      </c>
      <c r="I102" s="624">
        <v>9</v>
      </c>
      <c r="J102" s="624" t="e">
        <v>#REF!</v>
      </c>
      <c r="K102" s="624" t="e">
        <v>#REF!</v>
      </c>
      <c r="L102" s="624">
        <v>3</v>
      </c>
      <c r="M102" s="624">
        <v>21</v>
      </c>
      <c r="N102" s="624" t="e">
        <v>#REF!</v>
      </c>
      <c r="O102" s="624" t="e">
        <v>#REF!</v>
      </c>
      <c r="P102" s="589">
        <v>1</v>
      </c>
      <c r="Q102" s="389" t="e">
        <v>#REF!</v>
      </c>
      <c r="R102" s="390" t="e">
        <v>#REF!</v>
      </c>
    </row>
    <row r="103" spans="1:52" s="300" customFormat="1" ht="25.5" customHeight="1" thickBot="1" x14ac:dyDescent="0.3">
      <c r="A103" s="594"/>
      <c r="B103" s="627" t="s">
        <v>204</v>
      </c>
      <c r="C103" s="607">
        <f>SUM(C88:C102)</f>
        <v>1139</v>
      </c>
      <c r="D103" s="595">
        <f t="shared" ref="D103" si="32">SUM(D88:D102)</f>
        <v>668</v>
      </c>
      <c r="E103" s="595" t="e">
        <f t="shared" ref="E103" si="33">SUM(E88:E102)</f>
        <v>#REF!</v>
      </c>
      <c r="F103" s="595">
        <f t="shared" ref="F103" si="34">SUM(F88:F102)</f>
        <v>273</v>
      </c>
      <c r="G103" s="595" t="e">
        <f t="shared" ref="G103" si="35">SUM(G88:G102)</f>
        <v>#REF!</v>
      </c>
      <c r="H103" s="595" t="e">
        <f t="shared" ref="H103" si="36">SUM(H88:H102)</f>
        <v>#REF!</v>
      </c>
      <c r="I103" s="595">
        <f t="shared" ref="I103" si="37">SUM(I88:I102)</f>
        <v>51</v>
      </c>
      <c r="J103" s="595" t="e">
        <f t="shared" ref="J103" si="38">SUM(J88:J102)</f>
        <v>#REF!</v>
      </c>
      <c r="K103" s="595" t="e">
        <f t="shared" ref="K103" si="39">SUM(K88:K102)</f>
        <v>#REF!</v>
      </c>
      <c r="L103" s="595">
        <f t="shared" ref="L103" si="40">SUM(L88:L102)</f>
        <v>12</v>
      </c>
      <c r="M103" s="595">
        <f t="shared" ref="M103" si="41">SUM(M88:M102)</f>
        <v>104</v>
      </c>
      <c r="N103" s="595" t="e">
        <f t="shared" ref="N103" si="42">SUM(N88:N102)</f>
        <v>#REF!</v>
      </c>
      <c r="O103" s="595" t="e">
        <f t="shared" ref="O103" si="43">SUM(O88:O102)</f>
        <v>#REF!</v>
      </c>
      <c r="P103" s="625">
        <f t="shared" ref="P103" si="44">SUM(P88:P102)</f>
        <v>33</v>
      </c>
      <c r="Q103" s="631" t="e">
        <v>#REF!</v>
      </c>
      <c r="R103" s="392" t="s">
        <v>152</v>
      </c>
      <c r="S103" s="382"/>
      <c r="T103" s="382"/>
      <c r="U103" s="382"/>
      <c r="W103" s="357"/>
      <c r="X103" s="356"/>
      <c r="Y103" s="356"/>
      <c r="Z103" s="356"/>
      <c r="AA103" s="356"/>
      <c r="AB103" s="356"/>
      <c r="AC103" s="356"/>
      <c r="AD103" s="356"/>
      <c r="AE103" s="356"/>
      <c r="AF103" s="356"/>
      <c r="AG103" s="356"/>
      <c r="AH103" s="356"/>
      <c r="AI103" s="356"/>
      <c r="AJ103" s="356"/>
      <c r="AK103" s="356"/>
      <c r="AL103" s="356"/>
      <c r="AM103" s="356"/>
      <c r="AN103" s="356"/>
      <c r="AO103" s="356"/>
      <c r="AP103" s="356"/>
      <c r="AQ103" s="356"/>
      <c r="AR103" s="356"/>
      <c r="AS103" s="356"/>
      <c r="AT103" s="356"/>
      <c r="AU103" s="356"/>
      <c r="AV103" s="356"/>
      <c r="AW103" s="356"/>
      <c r="AX103" s="356"/>
      <c r="AY103" s="356"/>
      <c r="AZ103" s="356"/>
    </row>
    <row r="104" spans="1:52" ht="25.5" customHeight="1" thickBot="1" x14ac:dyDescent="0.25">
      <c r="A104" s="303"/>
      <c r="B104" s="628" t="s">
        <v>170</v>
      </c>
      <c r="C104" s="292">
        <v>1102</v>
      </c>
      <c r="D104" s="293">
        <v>643</v>
      </c>
      <c r="E104" s="293" t="e">
        <v>#REF!</v>
      </c>
      <c r="F104" s="293">
        <v>270</v>
      </c>
      <c r="G104" s="293" t="e">
        <v>#REF!</v>
      </c>
      <c r="H104" s="293" t="e">
        <v>#REF!</v>
      </c>
      <c r="I104" s="293">
        <v>43</v>
      </c>
      <c r="J104" s="293" t="e">
        <v>#REF!</v>
      </c>
      <c r="K104" s="293" t="e">
        <v>#REF!</v>
      </c>
      <c r="L104" s="293">
        <v>9</v>
      </c>
      <c r="M104" s="293">
        <v>109</v>
      </c>
      <c r="N104" s="293" t="e">
        <v>#REF!</v>
      </c>
      <c r="O104" s="293" t="e">
        <v>#REF!</v>
      </c>
      <c r="P104" s="372">
        <v>29</v>
      </c>
      <c r="Q104" s="623" t="e">
        <v>#REF!</v>
      </c>
      <c r="R104" s="391" t="s">
        <v>152</v>
      </c>
    </row>
    <row r="105" spans="1:52" ht="25.5" customHeight="1" thickBot="1" x14ac:dyDescent="0.25">
      <c r="A105" s="304"/>
      <c r="B105" s="629" t="s">
        <v>85</v>
      </c>
      <c r="C105" s="297">
        <v>1124</v>
      </c>
      <c r="D105" s="298">
        <v>646</v>
      </c>
      <c r="E105" s="298" t="e">
        <v>#REF!</v>
      </c>
      <c r="F105" s="298">
        <v>277</v>
      </c>
      <c r="G105" s="298" t="e">
        <v>#REF!</v>
      </c>
      <c r="H105" s="298" t="e">
        <v>#REF!</v>
      </c>
      <c r="I105" s="298">
        <v>39</v>
      </c>
      <c r="J105" s="298" t="e">
        <v>#REF!</v>
      </c>
      <c r="K105" s="298" t="e">
        <v>#REF!</v>
      </c>
      <c r="L105" s="298">
        <v>2</v>
      </c>
      <c r="M105" s="298">
        <v>123</v>
      </c>
      <c r="N105" s="298" t="e">
        <v>#REF!</v>
      </c>
      <c r="O105" s="298" t="e">
        <v>#REF!</v>
      </c>
      <c r="P105" s="377">
        <v>30</v>
      </c>
      <c r="Q105" s="623" t="e">
        <v>#REF!</v>
      </c>
      <c r="R105" s="391" t="s">
        <v>152</v>
      </c>
    </row>
    <row r="108" spans="1:52" s="362" customFormat="1" ht="31.5" customHeight="1" thickBot="1" x14ac:dyDescent="0.3">
      <c r="A108" s="654" t="s">
        <v>197</v>
      </c>
      <c r="B108" s="654"/>
      <c r="C108" s="654"/>
      <c r="D108" s="654"/>
      <c r="E108" s="654"/>
      <c r="F108" s="654"/>
      <c r="G108" s="654"/>
      <c r="H108" s="654"/>
      <c r="I108" s="654"/>
      <c r="J108" s="654"/>
      <c r="K108" s="654"/>
      <c r="L108" s="654"/>
      <c r="M108" s="654"/>
      <c r="N108" s="654"/>
      <c r="O108" s="654"/>
      <c r="P108" s="654"/>
      <c r="W108" s="357"/>
      <c r="X108" s="356"/>
      <c r="Y108" s="356"/>
      <c r="Z108" s="356"/>
      <c r="AA108" s="356"/>
      <c r="AB108" s="356"/>
      <c r="AC108" s="356"/>
      <c r="AD108" s="356"/>
      <c r="AE108" s="356"/>
      <c r="AF108" s="356"/>
      <c r="AG108" s="356"/>
      <c r="AH108" s="356"/>
      <c r="AI108" s="356"/>
      <c r="AJ108" s="356"/>
      <c r="AK108" s="356"/>
      <c r="AL108" s="356"/>
      <c r="AM108" s="356"/>
      <c r="AN108" s="356"/>
      <c r="AO108" s="356"/>
      <c r="AP108" s="356"/>
      <c r="AQ108" s="356"/>
      <c r="AR108" s="356"/>
      <c r="AS108" s="356"/>
      <c r="AT108" s="356"/>
      <c r="AU108" s="356"/>
      <c r="AV108" s="356"/>
      <c r="AW108" s="356"/>
      <c r="AX108" s="356"/>
      <c r="AY108" s="356"/>
      <c r="AZ108" s="356"/>
    </row>
    <row r="109" spans="1:52" s="362" customFormat="1" ht="88.5" customHeight="1" thickBot="1" x14ac:dyDescent="0.3">
      <c r="A109" s="281" t="s">
        <v>1</v>
      </c>
      <c r="B109" s="282" t="s">
        <v>2</v>
      </c>
      <c r="C109" s="363" t="str">
        <f>$C$20</f>
        <v>Barn med tiltak i barne-vernet i alt</v>
      </c>
      <c r="D109" s="283" t="str">
        <f>$D$20</f>
        <v>Av disse med tiltak som ikke er plasserings-tiltak</v>
      </c>
      <c r="E109" s="368" t="s">
        <v>142</v>
      </c>
      <c r="F109" s="365" t="str">
        <f>$F$20</f>
        <v>Antall barn i foster-hjem</v>
      </c>
      <c r="G109" s="366" t="s">
        <v>142</v>
      </c>
      <c r="H109" s="368" t="s">
        <v>144</v>
      </c>
      <c r="I109" s="365" t="str">
        <f>$I$20</f>
        <v>Antall barn i familie-hjem</v>
      </c>
      <c r="J109" s="366" t="s">
        <v>142</v>
      </c>
      <c r="K109" s="284" t="s">
        <v>145</v>
      </c>
      <c r="L109" s="367" t="str">
        <f>$L$20</f>
        <v>Antall barn i beredskaps-hjem</v>
      </c>
      <c r="M109" s="283" t="str">
        <f>$M$20</f>
        <v>Antall barn i inst-itusjon</v>
      </c>
      <c r="N109" s="364" t="s">
        <v>142</v>
      </c>
      <c r="O109" s="284" t="s">
        <v>147</v>
      </c>
      <c r="P109" s="283" t="str">
        <f>$P$20</f>
        <v>Antall barn i hybel o.a.</v>
      </c>
      <c r="Q109" s="364" t="s">
        <v>142</v>
      </c>
      <c r="R109" s="284" t="s">
        <v>149</v>
      </c>
      <c r="W109" s="357"/>
      <c r="X109" s="356"/>
      <c r="Y109" s="356"/>
      <c r="Z109" s="356"/>
      <c r="AA109" s="356"/>
      <c r="AB109" s="356"/>
      <c r="AC109" s="356"/>
      <c r="AD109" s="356"/>
      <c r="AE109" s="356"/>
      <c r="AF109" s="356"/>
      <c r="AG109" s="356"/>
      <c r="AH109" s="356"/>
      <c r="AI109" s="356"/>
      <c r="AJ109" s="356"/>
      <c r="AK109" s="356"/>
      <c r="AL109" s="356"/>
      <c r="AM109" s="356"/>
      <c r="AN109" s="356"/>
      <c r="AO109" s="356"/>
      <c r="AP109" s="356"/>
      <c r="AQ109" s="356"/>
      <c r="AR109" s="356"/>
      <c r="AS109" s="356"/>
      <c r="AT109" s="356"/>
      <c r="AU109" s="356"/>
      <c r="AV109" s="356"/>
      <c r="AW109" s="356"/>
      <c r="AX109" s="356"/>
      <c r="AY109" s="356"/>
      <c r="AZ109" s="356"/>
    </row>
    <row r="110" spans="1:52" ht="15" customHeight="1" x14ac:dyDescent="0.2">
      <c r="A110" s="285">
        <v>1</v>
      </c>
      <c r="B110" s="286" t="s">
        <v>3</v>
      </c>
      <c r="C110" s="287">
        <v>54</v>
      </c>
      <c r="D110" s="288">
        <v>17</v>
      </c>
      <c r="E110" s="288" t="e">
        <v>#REF!</v>
      </c>
      <c r="F110" s="288">
        <v>19</v>
      </c>
      <c r="G110" s="288" t="e">
        <v>#REF!</v>
      </c>
      <c r="H110" s="288" t="e">
        <v>#REF!</v>
      </c>
      <c r="I110" s="288">
        <v>0</v>
      </c>
      <c r="J110" s="288" t="e">
        <v>#REF!</v>
      </c>
      <c r="K110" s="288" t="e">
        <v>#REF!</v>
      </c>
      <c r="L110" s="288">
        <v>0</v>
      </c>
      <c r="M110" s="288">
        <v>1</v>
      </c>
      <c r="N110" s="288" t="e">
        <v>#REF!</v>
      </c>
      <c r="O110" s="288" t="e">
        <v>#REF!</v>
      </c>
      <c r="P110" s="369">
        <v>17</v>
      </c>
      <c r="Q110" s="387" t="e">
        <v>#REF!</v>
      </c>
      <c r="R110" s="388" t="e">
        <v>#REF!</v>
      </c>
    </row>
    <row r="111" spans="1:52" ht="12.75" customHeight="1" x14ac:dyDescent="0.2">
      <c r="A111" s="290">
        <v>2</v>
      </c>
      <c r="B111" s="291" t="s">
        <v>4</v>
      </c>
      <c r="C111" s="292">
        <v>43</v>
      </c>
      <c r="D111" s="293">
        <v>12</v>
      </c>
      <c r="E111" s="293" t="e">
        <v>#REF!</v>
      </c>
      <c r="F111" s="293">
        <v>11</v>
      </c>
      <c r="G111" s="293" t="e">
        <v>#REF!</v>
      </c>
      <c r="H111" s="293" t="e">
        <v>#REF!</v>
      </c>
      <c r="I111" s="293">
        <v>0</v>
      </c>
      <c r="J111" s="293" t="e">
        <v>#REF!</v>
      </c>
      <c r="K111" s="293" t="e">
        <v>#REF!</v>
      </c>
      <c r="L111" s="293">
        <v>0</v>
      </c>
      <c r="M111" s="293">
        <v>2</v>
      </c>
      <c r="N111" s="293" t="e">
        <v>#REF!</v>
      </c>
      <c r="O111" s="293" t="e">
        <v>#REF!</v>
      </c>
      <c r="P111" s="372">
        <v>18</v>
      </c>
      <c r="Q111" s="373" t="e">
        <v>#REF!</v>
      </c>
      <c r="R111" s="374" t="e">
        <v>#REF!</v>
      </c>
    </row>
    <row r="112" spans="1:52" x14ac:dyDescent="0.2">
      <c r="A112" s="290">
        <v>3</v>
      </c>
      <c r="B112" s="291" t="s">
        <v>5</v>
      </c>
      <c r="C112" s="292">
        <v>42</v>
      </c>
      <c r="D112" s="293">
        <v>5</v>
      </c>
      <c r="E112" s="293" t="e">
        <v>#REF!</v>
      </c>
      <c r="F112" s="293">
        <v>8</v>
      </c>
      <c r="G112" s="293" t="e">
        <v>#REF!</v>
      </c>
      <c r="H112" s="293" t="e">
        <v>#REF!</v>
      </c>
      <c r="I112" s="293">
        <v>0</v>
      </c>
      <c r="J112" s="293" t="e">
        <v>#REF!</v>
      </c>
      <c r="K112" s="293" t="e">
        <v>#REF!</v>
      </c>
      <c r="L112" s="293">
        <v>1</v>
      </c>
      <c r="M112" s="293">
        <v>1</v>
      </c>
      <c r="N112" s="293" t="e">
        <v>#REF!</v>
      </c>
      <c r="O112" s="293" t="e">
        <v>#REF!</v>
      </c>
      <c r="P112" s="372">
        <v>27</v>
      </c>
      <c r="Q112" s="373" t="e">
        <v>#REF!</v>
      </c>
      <c r="R112" s="374" t="e">
        <v>#REF!</v>
      </c>
    </row>
    <row r="113" spans="1:52" x14ac:dyDescent="0.2">
      <c r="A113" s="290">
        <v>4</v>
      </c>
      <c r="B113" s="291" t="s">
        <v>6</v>
      </c>
      <c r="C113" s="292">
        <v>11</v>
      </c>
      <c r="D113" s="293">
        <v>1</v>
      </c>
      <c r="E113" s="293" t="e">
        <v>#REF!</v>
      </c>
      <c r="F113" s="293">
        <v>0</v>
      </c>
      <c r="G113" s="293" t="e">
        <v>#REF!</v>
      </c>
      <c r="H113" s="293" t="e">
        <v>#REF!</v>
      </c>
      <c r="I113" s="293">
        <v>0</v>
      </c>
      <c r="J113" s="293" t="e">
        <v>#REF!</v>
      </c>
      <c r="K113" s="293" t="e">
        <v>#REF!</v>
      </c>
      <c r="L113" s="293">
        <v>0</v>
      </c>
      <c r="M113" s="293">
        <v>0</v>
      </c>
      <c r="N113" s="293" t="e">
        <v>#REF!</v>
      </c>
      <c r="O113" s="293" t="e">
        <v>#REF!</v>
      </c>
      <c r="P113" s="372">
        <v>10</v>
      </c>
      <c r="Q113" s="373" t="e">
        <v>#REF!</v>
      </c>
      <c r="R113" s="374" t="e">
        <v>#REF!</v>
      </c>
    </row>
    <row r="114" spans="1:52" x14ac:dyDescent="0.2">
      <c r="A114" s="290">
        <v>5</v>
      </c>
      <c r="B114" s="291" t="s">
        <v>7</v>
      </c>
      <c r="C114" s="292">
        <v>15</v>
      </c>
      <c r="D114" s="293">
        <v>5</v>
      </c>
      <c r="E114" s="293" t="e">
        <v>#REF!</v>
      </c>
      <c r="F114" s="293">
        <v>2</v>
      </c>
      <c r="G114" s="293" t="e">
        <v>#REF!</v>
      </c>
      <c r="H114" s="293" t="e">
        <v>#REF!</v>
      </c>
      <c r="I114" s="293">
        <v>0</v>
      </c>
      <c r="J114" s="293" t="e">
        <v>#REF!</v>
      </c>
      <c r="K114" s="293" t="e">
        <v>#REF!</v>
      </c>
      <c r="L114" s="293">
        <v>0</v>
      </c>
      <c r="M114" s="293">
        <v>0</v>
      </c>
      <c r="N114" s="293" t="e">
        <v>#REF!</v>
      </c>
      <c r="O114" s="293" t="e">
        <v>#REF!</v>
      </c>
      <c r="P114" s="372">
        <v>8</v>
      </c>
      <c r="Q114" s="373" t="e">
        <v>#REF!</v>
      </c>
      <c r="R114" s="374" t="e">
        <v>#REF!</v>
      </c>
    </row>
    <row r="115" spans="1:52" ht="20.25" customHeight="1" x14ac:dyDescent="0.2">
      <c r="A115" s="290">
        <v>6</v>
      </c>
      <c r="B115" s="291" t="s">
        <v>8</v>
      </c>
      <c r="C115" s="292">
        <v>9</v>
      </c>
      <c r="D115" s="293">
        <v>5</v>
      </c>
      <c r="E115" s="293" t="e">
        <v>#REF!</v>
      </c>
      <c r="F115" s="293">
        <v>1</v>
      </c>
      <c r="G115" s="293" t="e">
        <v>#REF!</v>
      </c>
      <c r="H115" s="293" t="e">
        <v>#REF!</v>
      </c>
      <c r="I115" s="293">
        <v>0</v>
      </c>
      <c r="J115" s="293" t="e">
        <v>#REF!</v>
      </c>
      <c r="K115" s="293" t="e">
        <v>#REF!</v>
      </c>
      <c r="L115" s="293">
        <v>0</v>
      </c>
      <c r="M115" s="293">
        <v>0</v>
      </c>
      <c r="N115" s="293" t="e">
        <v>#REF!</v>
      </c>
      <c r="O115" s="293" t="e">
        <v>#REF!</v>
      </c>
      <c r="P115" s="372">
        <v>3</v>
      </c>
      <c r="Q115" s="373" t="e">
        <v>#REF!</v>
      </c>
      <c r="R115" s="374" t="e">
        <v>#REF!</v>
      </c>
    </row>
    <row r="116" spans="1:52" x14ac:dyDescent="0.2">
      <c r="A116" s="290">
        <v>7</v>
      </c>
      <c r="B116" s="291" t="s">
        <v>9</v>
      </c>
      <c r="C116" s="292">
        <v>26</v>
      </c>
      <c r="D116" s="293">
        <v>4</v>
      </c>
      <c r="E116" s="293" t="e">
        <v>#REF!</v>
      </c>
      <c r="F116" s="293">
        <v>3</v>
      </c>
      <c r="G116" s="293" t="e">
        <v>#REF!</v>
      </c>
      <c r="H116" s="293" t="e">
        <v>#REF!</v>
      </c>
      <c r="I116" s="293">
        <v>0</v>
      </c>
      <c r="J116" s="293" t="e">
        <v>#REF!</v>
      </c>
      <c r="K116" s="293" t="e">
        <v>#REF!</v>
      </c>
      <c r="L116" s="293">
        <v>0</v>
      </c>
      <c r="M116" s="293">
        <v>1</v>
      </c>
      <c r="N116" s="293" t="e">
        <v>#REF!</v>
      </c>
      <c r="O116" s="293" t="e">
        <v>#REF!</v>
      </c>
      <c r="P116" s="372">
        <v>16</v>
      </c>
      <c r="Q116" s="373" t="e">
        <v>#REF!</v>
      </c>
      <c r="R116" s="374" t="e">
        <v>#REF!</v>
      </c>
    </row>
    <row r="117" spans="1:52" x14ac:dyDescent="0.2">
      <c r="A117" s="290">
        <v>8</v>
      </c>
      <c r="B117" s="291" t="s">
        <v>10</v>
      </c>
      <c r="C117" s="292">
        <v>12</v>
      </c>
      <c r="D117" s="293">
        <v>2</v>
      </c>
      <c r="E117" s="293" t="e">
        <v>#REF!</v>
      </c>
      <c r="F117" s="293">
        <v>3</v>
      </c>
      <c r="G117" s="293" t="e">
        <v>#REF!</v>
      </c>
      <c r="H117" s="293" t="e">
        <v>#REF!</v>
      </c>
      <c r="I117" s="293">
        <v>0</v>
      </c>
      <c r="J117" s="293" t="e">
        <v>#REF!</v>
      </c>
      <c r="K117" s="293" t="e">
        <v>#REF!</v>
      </c>
      <c r="L117" s="293">
        <v>0</v>
      </c>
      <c r="M117" s="293">
        <v>0</v>
      </c>
      <c r="N117" s="293" t="e">
        <v>#REF!</v>
      </c>
      <c r="O117" s="293" t="e">
        <v>#REF!</v>
      </c>
      <c r="P117" s="372">
        <v>7</v>
      </c>
      <c r="Q117" s="373" t="e">
        <v>#REF!</v>
      </c>
      <c r="R117" s="374" t="e">
        <v>#REF!</v>
      </c>
    </row>
    <row r="118" spans="1:52" x14ac:dyDescent="0.2">
      <c r="A118" s="290">
        <v>9</v>
      </c>
      <c r="B118" s="291" t="s">
        <v>11</v>
      </c>
      <c r="C118" s="292">
        <v>19</v>
      </c>
      <c r="D118" s="293">
        <v>7</v>
      </c>
      <c r="E118" s="293" t="e">
        <v>#REF!</v>
      </c>
      <c r="F118" s="293">
        <v>9</v>
      </c>
      <c r="G118" s="293" t="e">
        <v>#REF!</v>
      </c>
      <c r="H118" s="293" t="e">
        <v>#REF!</v>
      </c>
      <c r="I118" s="293">
        <v>0</v>
      </c>
      <c r="J118" s="293" t="e">
        <v>#REF!</v>
      </c>
      <c r="K118" s="293" t="e">
        <v>#REF!</v>
      </c>
      <c r="L118" s="293">
        <v>0</v>
      </c>
      <c r="M118" s="293">
        <v>0</v>
      </c>
      <c r="N118" s="293" t="e">
        <v>#REF!</v>
      </c>
      <c r="O118" s="293" t="e">
        <v>#REF!</v>
      </c>
      <c r="P118" s="372">
        <v>3</v>
      </c>
      <c r="Q118" s="373" t="e">
        <v>#REF!</v>
      </c>
      <c r="R118" s="374" t="e">
        <v>#REF!</v>
      </c>
    </row>
    <row r="119" spans="1:52" x14ac:dyDescent="0.2">
      <c r="A119" s="290">
        <v>10</v>
      </c>
      <c r="B119" s="291" t="s">
        <v>12</v>
      </c>
      <c r="C119" s="292">
        <v>52</v>
      </c>
      <c r="D119" s="293">
        <v>10</v>
      </c>
      <c r="E119" s="293" t="e">
        <v>#REF!</v>
      </c>
      <c r="F119" s="293">
        <v>14</v>
      </c>
      <c r="G119" s="293" t="e">
        <v>#REF!</v>
      </c>
      <c r="H119" s="293" t="e">
        <v>#REF!</v>
      </c>
      <c r="I119" s="293">
        <v>0</v>
      </c>
      <c r="J119" s="293" t="e">
        <v>#REF!</v>
      </c>
      <c r="K119" s="293" t="e">
        <v>#REF!</v>
      </c>
      <c r="L119" s="293">
        <v>0</v>
      </c>
      <c r="M119" s="293">
        <v>0</v>
      </c>
      <c r="N119" s="293" t="e">
        <v>#REF!</v>
      </c>
      <c r="O119" s="293" t="e">
        <v>#REF!</v>
      </c>
      <c r="P119" s="372">
        <v>28</v>
      </c>
      <c r="Q119" s="373" t="e">
        <v>#REF!</v>
      </c>
      <c r="R119" s="374" t="e">
        <v>#REF!</v>
      </c>
    </row>
    <row r="120" spans="1:52" ht="20.25" customHeight="1" x14ac:dyDescent="0.2">
      <c r="A120" s="290">
        <v>11</v>
      </c>
      <c r="B120" s="291" t="s">
        <v>13</v>
      </c>
      <c r="C120" s="292">
        <v>50</v>
      </c>
      <c r="D120" s="293">
        <v>9</v>
      </c>
      <c r="E120" s="293" t="e">
        <v>#REF!</v>
      </c>
      <c r="F120" s="293">
        <v>6</v>
      </c>
      <c r="G120" s="293" t="e">
        <v>#REF!</v>
      </c>
      <c r="H120" s="293" t="e">
        <v>#REF!</v>
      </c>
      <c r="I120" s="293">
        <v>0</v>
      </c>
      <c r="J120" s="293" t="e">
        <v>#REF!</v>
      </c>
      <c r="K120" s="293" t="e">
        <v>#REF!</v>
      </c>
      <c r="L120" s="293">
        <v>0</v>
      </c>
      <c r="M120" s="293">
        <v>3</v>
      </c>
      <c r="N120" s="293" t="e">
        <v>#REF!</v>
      </c>
      <c r="O120" s="293" t="e">
        <v>#REF!</v>
      </c>
      <c r="P120" s="372">
        <v>32</v>
      </c>
      <c r="Q120" s="373" t="e">
        <v>#REF!</v>
      </c>
      <c r="R120" s="374" t="e">
        <v>#REF!</v>
      </c>
    </row>
    <row r="121" spans="1:52" x14ac:dyDescent="0.2">
      <c r="A121" s="290">
        <v>12</v>
      </c>
      <c r="B121" s="291" t="s">
        <v>14</v>
      </c>
      <c r="C121" s="292">
        <v>34</v>
      </c>
      <c r="D121" s="293">
        <v>9</v>
      </c>
      <c r="E121" s="293" t="e">
        <v>#REF!</v>
      </c>
      <c r="F121" s="293">
        <v>5</v>
      </c>
      <c r="G121" s="293" t="e">
        <v>#REF!</v>
      </c>
      <c r="H121" s="293" t="e">
        <v>#REF!</v>
      </c>
      <c r="I121" s="293">
        <v>2</v>
      </c>
      <c r="J121" s="293" t="e">
        <v>#REF!</v>
      </c>
      <c r="K121" s="293" t="e">
        <v>#REF!</v>
      </c>
      <c r="L121" s="293">
        <v>0</v>
      </c>
      <c r="M121" s="293">
        <v>2</v>
      </c>
      <c r="N121" s="293" t="e">
        <v>#REF!</v>
      </c>
      <c r="O121" s="293" t="e">
        <v>#REF!</v>
      </c>
      <c r="P121" s="372">
        <v>16</v>
      </c>
      <c r="Q121" s="373" t="e">
        <v>#REF!</v>
      </c>
      <c r="R121" s="374" t="e">
        <v>#REF!</v>
      </c>
    </row>
    <row r="122" spans="1:52" x14ac:dyDescent="0.2">
      <c r="A122" s="290">
        <v>13</v>
      </c>
      <c r="B122" s="291" t="s">
        <v>15</v>
      </c>
      <c r="C122" s="292">
        <v>46</v>
      </c>
      <c r="D122" s="293">
        <v>2</v>
      </c>
      <c r="E122" s="293" t="e">
        <v>#REF!</v>
      </c>
      <c r="F122" s="293">
        <v>8</v>
      </c>
      <c r="G122" s="293" t="e">
        <v>#REF!</v>
      </c>
      <c r="H122" s="293" t="e">
        <v>#REF!</v>
      </c>
      <c r="I122" s="293">
        <v>0</v>
      </c>
      <c r="J122" s="293" t="e">
        <v>#REF!</v>
      </c>
      <c r="K122" s="293" t="e">
        <v>#REF!</v>
      </c>
      <c r="L122" s="293">
        <v>0</v>
      </c>
      <c r="M122" s="293">
        <v>3</v>
      </c>
      <c r="N122" s="293" t="e">
        <v>#REF!</v>
      </c>
      <c r="O122" s="293" t="e">
        <v>#REF!</v>
      </c>
      <c r="P122" s="372">
        <v>33</v>
      </c>
      <c r="Q122" s="373" t="e">
        <v>#REF!</v>
      </c>
      <c r="R122" s="374" t="e">
        <v>#REF!</v>
      </c>
    </row>
    <row r="123" spans="1:52" x14ac:dyDescent="0.2">
      <c r="A123" s="290">
        <v>14</v>
      </c>
      <c r="B123" s="291" t="s">
        <v>16</v>
      </c>
      <c r="C123" s="292">
        <v>5</v>
      </c>
      <c r="D123" s="293">
        <v>0</v>
      </c>
      <c r="E123" s="293" t="e">
        <v>#REF!</v>
      </c>
      <c r="F123" s="293">
        <v>1</v>
      </c>
      <c r="G123" s="293" t="e">
        <v>#REF!</v>
      </c>
      <c r="H123" s="293" t="e">
        <v>#REF!</v>
      </c>
      <c r="I123" s="293">
        <v>0</v>
      </c>
      <c r="J123" s="293" t="e">
        <v>#REF!</v>
      </c>
      <c r="K123" s="293" t="e">
        <v>#REF!</v>
      </c>
      <c r="L123" s="293">
        <v>0</v>
      </c>
      <c r="M123" s="293">
        <v>0</v>
      </c>
      <c r="N123" s="293" t="e">
        <v>#REF!</v>
      </c>
      <c r="O123" s="293" t="e">
        <v>#REF!</v>
      </c>
      <c r="P123" s="372">
        <v>4</v>
      </c>
      <c r="Q123" s="373" t="e">
        <v>#REF!</v>
      </c>
      <c r="R123" s="374" t="e">
        <v>#REF!</v>
      </c>
    </row>
    <row r="124" spans="1:52" ht="29.25" thickBot="1" x14ac:dyDescent="0.25">
      <c r="A124" s="295">
        <v>15</v>
      </c>
      <c r="B124" s="296" t="s">
        <v>17</v>
      </c>
      <c r="C124" s="588">
        <v>62</v>
      </c>
      <c r="D124" s="624">
        <v>32</v>
      </c>
      <c r="E124" s="624" t="e">
        <v>#REF!</v>
      </c>
      <c r="F124" s="624">
        <v>17</v>
      </c>
      <c r="G124" s="624" t="e">
        <v>#REF!</v>
      </c>
      <c r="H124" s="624" t="e">
        <v>#REF!</v>
      </c>
      <c r="I124" s="624">
        <v>2</v>
      </c>
      <c r="J124" s="624" t="e">
        <v>#REF!</v>
      </c>
      <c r="K124" s="624" t="e">
        <v>#REF!</v>
      </c>
      <c r="L124" s="624">
        <v>0</v>
      </c>
      <c r="M124" s="624">
        <v>1</v>
      </c>
      <c r="N124" s="624" t="e">
        <v>#REF!</v>
      </c>
      <c r="O124" s="624" t="e">
        <v>#REF!</v>
      </c>
      <c r="P124" s="589">
        <v>10</v>
      </c>
      <c r="Q124" s="389" t="e">
        <v>#REF!</v>
      </c>
      <c r="R124" s="390" t="e">
        <v>#REF!</v>
      </c>
    </row>
    <row r="125" spans="1:52" s="300" customFormat="1" ht="25.5" customHeight="1" thickBot="1" x14ac:dyDescent="0.3">
      <c r="A125" s="594"/>
      <c r="B125" s="627" t="s">
        <v>204</v>
      </c>
      <c r="C125" s="607">
        <f>SUM(C110:C124)</f>
        <v>480</v>
      </c>
      <c r="D125" s="595">
        <f t="shared" ref="D125" si="45">SUM(D110:D124)</f>
        <v>120</v>
      </c>
      <c r="E125" s="595" t="e">
        <f t="shared" ref="E125" si="46">SUM(E110:E124)</f>
        <v>#REF!</v>
      </c>
      <c r="F125" s="595">
        <f t="shared" ref="F125" si="47">SUM(F110:F124)</f>
        <v>107</v>
      </c>
      <c r="G125" s="595" t="e">
        <f t="shared" ref="G125" si="48">SUM(G110:G124)</f>
        <v>#REF!</v>
      </c>
      <c r="H125" s="595" t="e">
        <f t="shared" ref="H125" si="49">SUM(H110:H124)</f>
        <v>#REF!</v>
      </c>
      <c r="I125" s="595">
        <f t="shared" ref="I125" si="50">SUM(I110:I124)</f>
        <v>4</v>
      </c>
      <c r="J125" s="595" t="e">
        <f t="shared" ref="J125" si="51">SUM(J110:J124)</f>
        <v>#REF!</v>
      </c>
      <c r="K125" s="595" t="e">
        <f t="shared" ref="K125" si="52">SUM(K110:K124)</f>
        <v>#REF!</v>
      </c>
      <c r="L125" s="595">
        <f t="shared" ref="L125" si="53">SUM(L110:L124)</f>
        <v>1</v>
      </c>
      <c r="M125" s="595">
        <f t="shared" ref="M125" si="54">SUM(M110:M124)</f>
        <v>14</v>
      </c>
      <c r="N125" s="595" t="e">
        <f t="shared" ref="N125" si="55">SUM(N110:N124)</f>
        <v>#REF!</v>
      </c>
      <c r="O125" s="595" t="e">
        <f t="shared" ref="O125" si="56">SUM(O110:O124)</f>
        <v>#REF!</v>
      </c>
      <c r="P125" s="625">
        <f t="shared" ref="P125" si="57">SUM(P110:P124)</f>
        <v>232</v>
      </c>
      <c r="Q125" s="631" t="e">
        <v>#REF!</v>
      </c>
      <c r="R125" s="392" t="s">
        <v>152</v>
      </c>
      <c r="S125" s="382"/>
      <c r="T125" s="382"/>
      <c r="U125" s="382"/>
      <c r="W125" s="357"/>
      <c r="X125" s="356"/>
      <c r="Y125" s="356"/>
      <c r="Z125" s="356"/>
      <c r="AA125" s="356"/>
      <c r="AB125" s="356"/>
      <c r="AC125" s="356"/>
      <c r="AD125" s="356"/>
      <c r="AE125" s="356"/>
      <c r="AF125" s="356"/>
      <c r="AG125" s="356"/>
      <c r="AH125" s="356"/>
      <c r="AI125" s="356"/>
      <c r="AJ125" s="356"/>
      <c r="AK125" s="356"/>
      <c r="AL125" s="356"/>
      <c r="AM125" s="356"/>
      <c r="AN125" s="356"/>
      <c r="AO125" s="356"/>
      <c r="AP125" s="356"/>
      <c r="AQ125" s="356"/>
      <c r="AR125" s="356"/>
      <c r="AS125" s="356"/>
      <c r="AT125" s="356"/>
      <c r="AU125" s="356"/>
      <c r="AV125" s="356"/>
      <c r="AW125" s="356"/>
      <c r="AX125" s="356"/>
      <c r="AY125" s="356"/>
      <c r="AZ125" s="356"/>
    </row>
    <row r="126" spans="1:52" ht="25.5" customHeight="1" thickBot="1" x14ac:dyDescent="0.25">
      <c r="A126" s="303"/>
      <c r="B126" s="628" t="s">
        <v>170</v>
      </c>
      <c r="C126" s="292">
        <v>503</v>
      </c>
      <c r="D126" s="293">
        <v>148</v>
      </c>
      <c r="E126" s="293" t="e">
        <v>#REF!</v>
      </c>
      <c r="F126" s="293">
        <v>127</v>
      </c>
      <c r="G126" s="293" t="e">
        <v>#REF!</v>
      </c>
      <c r="H126" s="293" t="e">
        <v>#REF!</v>
      </c>
      <c r="I126" s="293">
        <v>5</v>
      </c>
      <c r="J126" s="293" t="e">
        <v>#REF!</v>
      </c>
      <c r="K126" s="293" t="e">
        <v>#REF!</v>
      </c>
      <c r="L126" s="293">
        <v>0</v>
      </c>
      <c r="M126" s="293">
        <v>15</v>
      </c>
      <c r="N126" s="293" t="e">
        <v>#REF!</v>
      </c>
      <c r="O126" s="293" t="e">
        <v>#REF!</v>
      </c>
      <c r="P126" s="372">
        <v>210</v>
      </c>
      <c r="Q126" s="623" t="e">
        <v>#REF!</v>
      </c>
      <c r="R126" s="391" t="s">
        <v>152</v>
      </c>
    </row>
    <row r="127" spans="1:52" ht="25.5" customHeight="1" thickBot="1" x14ac:dyDescent="0.25">
      <c r="A127" s="304"/>
      <c r="B127" s="629" t="s">
        <v>85</v>
      </c>
      <c r="C127" s="297">
        <v>528</v>
      </c>
      <c r="D127" s="298">
        <v>131</v>
      </c>
      <c r="E127" s="298" t="e">
        <v>#REF!</v>
      </c>
      <c r="F127" s="298">
        <v>121</v>
      </c>
      <c r="G127" s="298" t="e">
        <v>#REF!</v>
      </c>
      <c r="H127" s="298" t="e">
        <v>#REF!</v>
      </c>
      <c r="I127" s="298">
        <v>3</v>
      </c>
      <c r="J127" s="298" t="e">
        <v>#REF!</v>
      </c>
      <c r="K127" s="298" t="e">
        <v>#REF!</v>
      </c>
      <c r="L127" s="298">
        <v>0</v>
      </c>
      <c r="M127" s="298">
        <v>34</v>
      </c>
      <c r="N127" s="298" t="e">
        <v>#REF!</v>
      </c>
      <c r="O127" s="298" t="e">
        <v>#REF!</v>
      </c>
      <c r="P127" s="377">
        <v>229</v>
      </c>
      <c r="Q127" s="623" t="e">
        <v>#REF!</v>
      </c>
      <c r="R127" s="391" t="s">
        <v>152</v>
      </c>
    </row>
  </sheetData>
  <mergeCells count="5">
    <mergeCell ref="A41:P41"/>
    <mergeCell ref="A108:P108"/>
    <mergeCell ref="A86:P86"/>
    <mergeCell ref="A63:P63"/>
    <mergeCell ref="A19:P19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34"/>
  <sheetViews>
    <sheetView showGridLines="0" topLeftCell="A4" workbookViewId="0">
      <selection activeCell="N15" sqref="N15"/>
    </sheetView>
  </sheetViews>
  <sheetFormatPr baseColWidth="10" defaultRowHeight="14.25" x14ac:dyDescent="0.2"/>
  <cols>
    <col min="1" max="1" width="4.85546875" style="88" customWidth="1"/>
    <col min="2" max="2" width="22" style="189" bestFit="1" customWidth="1"/>
    <col min="3" max="4" width="12.7109375" style="189" customWidth="1"/>
    <col min="5" max="5" width="13.42578125" style="189" customWidth="1"/>
    <col min="6" max="6" width="15" style="189" customWidth="1"/>
    <col min="7" max="7" width="15.7109375" style="189" bestFit="1" customWidth="1"/>
    <col min="8" max="8" width="11.140625" style="189" customWidth="1"/>
    <col min="9" max="9" width="11.42578125" style="189" customWidth="1"/>
    <col min="10" max="16384" width="11.42578125" style="189"/>
  </cols>
  <sheetData>
    <row r="1" spans="1:12" x14ac:dyDescent="0.2">
      <c r="A1" s="110" t="s">
        <v>86</v>
      </c>
      <c r="B1" s="111"/>
    </row>
    <row r="2" spans="1:12" x14ac:dyDescent="0.2">
      <c r="A2" s="89" t="s">
        <v>0</v>
      </c>
    </row>
    <row r="4" spans="1:12" x14ac:dyDescent="0.2">
      <c r="A4" s="89" t="s">
        <v>87</v>
      </c>
    </row>
    <row r="6" spans="1:12" s="90" customFormat="1" ht="26.25" customHeight="1" thickBot="1" x14ac:dyDescent="0.3">
      <c r="A6" s="91" t="s">
        <v>87</v>
      </c>
    </row>
    <row r="7" spans="1:12" s="90" customFormat="1" ht="75.75" customHeight="1" thickBot="1" x14ac:dyDescent="0.3">
      <c r="A7" s="92" t="s">
        <v>1</v>
      </c>
      <c r="B7" s="93" t="s">
        <v>2</v>
      </c>
      <c r="C7" s="94" t="s">
        <v>88</v>
      </c>
      <c r="D7" s="95" t="s">
        <v>89</v>
      </c>
      <c r="E7" s="96" t="s">
        <v>90</v>
      </c>
      <c r="F7" s="393" t="s">
        <v>91</v>
      </c>
      <c r="G7" s="94" t="s">
        <v>92</v>
      </c>
      <c r="H7" s="96" t="s">
        <v>93</v>
      </c>
    </row>
    <row r="8" spans="1:12" ht="15" customHeight="1" x14ac:dyDescent="0.2">
      <c r="A8" s="97">
        <v>1</v>
      </c>
      <c r="B8" s="190" t="s">
        <v>3</v>
      </c>
      <c r="C8" s="394">
        <v>109</v>
      </c>
      <c r="D8" s="261">
        <v>36</v>
      </c>
      <c r="E8" s="395">
        <f>SUM(C8:D8)</f>
        <v>145</v>
      </c>
      <c r="F8" s="394">
        <v>63</v>
      </c>
      <c r="G8" s="261">
        <v>46</v>
      </c>
      <c r="H8" s="395">
        <v>3</v>
      </c>
      <c r="K8" s="122"/>
      <c r="L8" s="122"/>
    </row>
    <row r="9" spans="1:12" ht="12.75" customHeight="1" x14ac:dyDescent="0.2">
      <c r="A9" s="99">
        <v>2</v>
      </c>
      <c r="B9" s="191" t="s">
        <v>4</v>
      </c>
      <c r="C9" s="396">
        <v>66</v>
      </c>
      <c r="D9" s="174">
        <v>31</v>
      </c>
      <c r="E9" s="397">
        <f t="shared" ref="E9:E22" si="0">SUM(C9:D9)</f>
        <v>97</v>
      </c>
      <c r="F9" s="396">
        <v>58</v>
      </c>
      <c r="G9" s="174">
        <v>8</v>
      </c>
      <c r="H9" s="397">
        <v>3</v>
      </c>
      <c r="K9" s="122"/>
      <c r="L9" s="122"/>
    </row>
    <row r="10" spans="1:12" x14ac:dyDescent="0.2">
      <c r="A10" s="99">
        <v>3</v>
      </c>
      <c r="B10" s="191" t="s">
        <v>5</v>
      </c>
      <c r="C10" s="396">
        <v>79</v>
      </c>
      <c r="D10" s="174">
        <v>19</v>
      </c>
      <c r="E10" s="397">
        <f t="shared" si="0"/>
        <v>98</v>
      </c>
      <c r="F10" s="396">
        <v>47</v>
      </c>
      <c r="G10" s="174">
        <v>32</v>
      </c>
      <c r="H10" s="397">
        <v>3</v>
      </c>
      <c r="K10" s="122"/>
      <c r="L10" s="122"/>
    </row>
    <row r="11" spans="1:12" x14ac:dyDescent="0.2">
      <c r="A11" s="99">
        <v>4</v>
      </c>
      <c r="B11" s="191" t="s">
        <v>6</v>
      </c>
      <c r="C11" s="396">
        <v>44</v>
      </c>
      <c r="D11" s="174">
        <v>4</v>
      </c>
      <c r="E11" s="397">
        <f t="shared" si="0"/>
        <v>48</v>
      </c>
      <c r="F11" s="396">
        <v>35</v>
      </c>
      <c r="G11" s="174">
        <v>9</v>
      </c>
      <c r="H11" s="397">
        <v>1</v>
      </c>
      <c r="K11" s="122"/>
      <c r="L11" s="122" t="s">
        <v>83</v>
      </c>
    </row>
    <row r="12" spans="1:12" x14ac:dyDescent="0.2">
      <c r="A12" s="99">
        <v>5</v>
      </c>
      <c r="B12" s="191" t="s">
        <v>7</v>
      </c>
      <c r="C12" s="396">
        <v>33</v>
      </c>
      <c r="D12" s="174">
        <v>5</v>
      </c>
      <c r="E12" s="397">
        <f t="shared" si="0"/>
        <v>38</v>
      </c>
      <c r="F12" s="396">
        <v>23</v>
      </c>
      <c r="G12" s="174">
        <v>10</v>
      </c>
      <c r="H12" s="397">
        <v>2</v>
      </c>
      <c r="K12" s="122"/>
      <c r="L12" s="122"/>
    </row>
    <row r="13" spans="1:12" ht="20.25" customHeight="1" x14ac:dyDescent="0.2">
      <c r="A13" s="99">
        <v>6</v>
      </c>
      <c r="B13" s="191" t="s">
        <v>8</v>
      </c>
      <c r="C13" s="396">
        <v>12</v>
      </c>
      <c r="D13" s="174">
        <v>3</v>
      </c>
      <c r="E13" s="397">
        <f t="shared" si="0"/>
        <v>15</v>
      </c>
      <c r="F13" s="396">
        <v>7</v>
      </c>
      <c r="G13" s="174">
        <v>5</v>
      </c>
      <c r="H13" s="397">
        <v>1</v>
      </c>
      <c r="K13" s="122"/>
      <c r="L13" s="122"/>
    </row>
    <row r="14" spans="1:12" x14ac:dyDescent="0.2">
      <c r="A14" s="99">
        <v>7</v>
      </c>
      <c r="B14" s="191" t="s">
        <v>9</v>
      </c>
      <c r="C14" s="396">
        <v>12</v>
      </c>
      <c r="D14" s="174">
        <v>7</v>
      </c>
      <c r="E14" s="397">
        <f t="shared" si="0"/>
        <v>19</v>
      </c>
      <c r="F14" s="396">
        <v>11</v>
      </c>
      <c r="G14" s="174">
        <v>1</v>
      </c>
      <c r="H14" s="397">
        <v>0</v>
      </c>
      <c r="K14" s="122"/>
      <c r="L14" s="122"/>
    </row>
    <row r="15" spans="1:12" x14ac:dyDescent="0.2">
      <c r="A15" s="99">
        <v>8</v>
      </c>
      <c r="B15" s="191" t="s">
        <v>10</v>
      </c>
      <c r="C15" s="396">
        <v>26</v>
      </c>
      <c r="D15" s="174">
        <v>9</v>
      </c>
      <c r="E15" s="397">
        <f t="shared" si="0"/>
        <v>35</v>
      </c>
      <c r="F15" s="396">
        <v>19</v>
      </c>
      <c r="G15" s="174">
        <v>7</v>
      </c>
      <c r="H15" s="397">
        <v>2</v>
      </c>
      <c r="K15" s="122"/>
      <c r="L15" s="122"/>
    </row>
    <row r="16" spans="1:12" x14ac:dyDescent="0.2">
      <c r="A16" s="99">
        <v>9</v>
      </c>
      <c r="B16" s="191" t="s">
        <v>11</v>
      </c>
      <c r="C16" s="396">
        <v>35</v>
      </c>
      <c r="D16" s="174">
        <v>11</v>
      </c>
      <c r="E16" s="397">
        <f t="shared" si="0"/>
        <v>46</v>
      </c>
      <c r="F16" s="396">
        <v>29</v>
      </c>
      <c r="G16" s="174">
        <v>6</v>
      </c>
      <c r="H16" s="397">
        <v>0</v>
      </c>
      <c r="K16" s="122"/>
      <c r="L16" s="122"/>
    </row>
    <row r="17" spans="1:12" x14ac:dyDescent="0.2">
      <c r="A17" s="99">
        <v>10</v>
      </c>
      <c r="B17" s="191" t="s">
        <v>12</v>
      </c>
      <c r="C17" s="396">
        <v>73</v>
      </c>
      <c r="D17" s="174">
        <v>26</v>
      </c>
      <c r="E17" s="397">
        <f t="shared" si="0"/>
        <v>99</v>
      </c>
      <c r="F17" s="396">
        <v>44</v>
      </c>
      <c r="G17" s="174">
        <v>29</v>
      </c>
      <c r="H17" s="397">
        <v>7</v>
      </c>
      <c r="K17" s="122"/>
      <c r="L17" s="122"/>
    </row>
    <row r="18" spans="1:12" ht="20.25" customHeight="1" x14ac:dyDescent="0.2">
      <c r="A18" s="99">
        <v>11</v>
      </c>
      <c r="B18" s="191" t="s">
        <v>13</v>
      </c>
      <c r="C18" s="396">
        <v>65</v>
      </c>
      <c r="D18" s="174">
        <v>17</v>
      </c>
      <c r="E18" s="397">
        <f t="shared" si="0"/>
        <v>82</v>
      </c>
      <c r="F18" s="396">
        <v>43</v>
      </c>
      <c r="G18" s="174">
        <v>22</v>
      </c>
      <c r="H18" s="397">
        <v>3</v>
      </c>
      <c r="K18" s="122"/>
      <c r="L18" s="122" t="s">
        <v>83</v>
      </c>
    </row>
    <row r="19" spans="1:12" x14ac:dyDescent="0.2">
      <c r="A19" s="99">
        <v>12</v>
      </c>
      <c r="B19" s="191" t="s">
        <v>14</v>
      </c>
      <c r="C19" s="396">
        <v>74</v>
      </c>
      <c r="D19" s="174">
        <v>18</v>
      </c>
      <c r="E19" s="397">
        <f t="shared" si="0"/>
        <v>92</v>
      </c>
      <c r="F19" s="396">
        <v>55</v>
      </c>
      <c r="G19" s="174">
        <v>19</v>
      </c>
      <c r="H19" s="397">
        <v>11</v>
      </c>
      <c r="K19" s="122"/>
      <c r="L19" s="122"/>
    </row>
    <row r="20" spans="1:12" x14ac:dyDescent="0.2">
      <c r="A20" s="99">
        <v>13</v>
      </c>
      <c r="B20" s="191" t="s">
        <v>15</v>
      </c>
      <c r="C20" s="396">
        <v>64</v>
      </c>
      <c r="D20" s="174">
        <v>11</v>
      </c>
      <c r="E20" s="397">
        <f t="shared" si="0"/>
        <v>75</v>
      </c>
      <c r="F20" s="396">
        <v>39</v>
      </c>
      <c r="G20" s="174">
        <v>25</v>
      </c>
      <c r="H20" s="397">
        <v>5</v>
      </c>
      <c r="K20" s="122"/>
      <c r="L20" s="122"/>
    </row>
    <row r="21" spans="1:12" x14ac:dyDescent="0.2">
      <c r="A21" s="99">
        <v>14</v>
      </c>
      <c r="B21" s="191" t="s">
        <v>16</v>
      </c>
      <c r="C21" s="396">
        <v>58</v>
      </c>
      <c r="D21" s="174">
        <v>5</v>
      </c>
      <c r="E21" s="397">
        <f t="shared" si="0"/>
        <v>63</v>
      </c>
      <c r="F21" s="396">
        <v>48</v>
      </c>
      <c r="G21" s="174">
        <v>10</v>
      </c>
      <c r="H21" s="397">
        <v>1</v>
      </c>
      <c r="K21" s="122"/>
      <c r="L21" s="122"/>
    </row>
    <row r="22" spans="1:12" ht="29.25" thickBot="1" x14ac:dyDescent="0.25">
      <c r="A22" s="101">
        <v>15</v>
      </c>
      <c r="B22" s="102" t="s">
        <v>17</v>
      </c>
      <c r="C22" s="400">
        <v>122</v>
      </c>
      <c r="D22" s="401">
        <v>38</v>
      </c>
      <c r="E22" s="402">
        <f t="shared" si="0"/>
        <v>160</v>
      </c>
      <c r="F22" s="400">
        <v>75</v>
      </c>
      <c r="G22" s="401">
        <v>47</v>
      </c>
      <c r="H22" s="402">
        <v>18</v>
      </c>
      <c r="K22" s="122"/>
      <c r="L22" s="122"/>
    </row>
    <row r="23" spans="1:12" s="171" customFormat="1" ht="19.5" customHeight="1" x14ac:dyDescent="0.25">
      <c r="A23" s="104"/>
      <c r="B23" s="105" t="s">
        <v>204</v>
      </c>
      <c r="C23" s="404">
        <f>SUM(C8:C22)</f>
        <v>872</v>
      </c>
      <c r="D23" s="404">
        <f t="shared" ref="D23:H23" si="1">SUM(D8:D22)</f>
        <v>240</v>
      </c>
      <c r="E23" s="404">
        <f t="shared" si="1"/>
        <v>1112</v>
      </c>
      <c r="F23" s="404">
        <f t="shared" si="1"/>
        <v>596</v>
      </c>
      <c r="G23" s="404">
        <f t="shared" si="1"/>
        <v>276</v>
      </c>
      <c r="H23" s="405">
        <f t="shared" si="1"/>
        <v>60</v>
      </c>
      <c r="I23" s="171" t="s">
        <v>83</v>
      </c>
      <c r="K23" s="125"/>
    </row>
    <row r="24" spans="1:12" ht="19.5" customHeight="1" x14ac:dyDescent="0.2">
      <c r="A24" s="218"/>
      <c r="B24" s="194" t="s">
        <v>170</v>
      </c>
      <c r="C24" s="644">
        <v>830</v>
      </c>
      <c r="D24" s="644">
        <v>242</v>
      </c>
      <c r="E24" s="644">
        <v>1072</v>
      </c>
      <c r="F24" s="644">
        <v>486</v>
      </c>
      <c r="G24" s="644">
        <v>343</v>
      </c>
      <c r="H24" s="645">
        <v>68</v>
      </c>
      <c r="I24" s="189" t="s">
        <v>83</v>
      </c>
      <c r="K24" s="122"/>
    </row>
    <row r="25" spans="1:12" ht="19.5" customHeight="1" x14ac:dyDescent="0.2">
      <c r="A25" s="139"/>
      <c r="B25" s="192" t="s">
        <v>85</v>
      </c>
      <c r="C25" s="193">
        <v>841</v>
      </c>
      <c r="D25" s="193">
        <v>209</v>
      </c>
      <c r="E25" s="193">
        <v>1050</v>
      </c>
      <c r="F25" s="193">
        <v>487</v>
      </c>
      <c r="G25" s="193">
        <v>367</v>
      </c>
      <c r="H25" s="398">
        <v>86</v>
      </c>
      <c r="K25" s="122"/>
    </row>
    <row r="26" spans="1:12" ht="19.5" customHeight="1" x14ac:dyDescent="0.2">
      <c r="A26" s="139"/>
      <c r="B26" s="192" t="s">
        <v>82</v>
      </c>
      <c r="C26" s="193">
        <v>834</v>
      </c>
      <c r="D26" s="193">
        <v>219</v>
      </c>
      <c r="E26" s="193">
        <v>1053</v>
      </c>
      <c r="F26" s="193">
        <v>467</v>
      </c>
      <c r="G26" s="193">
        <v>367</v>
      </c>
      <c r="H26" s="398">
        <v>81</v>
      </c>
      <c r="K26" s="122"/>
    </row>
    <row r="27" spans="1:12" ht="19.5" customHeight="1" thickBot="1" x14ac:dyDescent="0.25">
      <c r="A27" s="141"/>
      <c r="B27" s="196" t="s">
        <v>71</v>
      </c>
      <c r="C27" s="197">
        <v>807</v>
      </c>
      <c r="D27" s="197">
        <v>190</v>
      </c>
      <c r="E27" s="197">
        <v>997</v>
      </c>
      <c r="F27" s="197">
        <v>415</v>
      </c>
      <c r="G27" s="197">
        <v>392</v>
      </c>
      <c r="H27" s="399">
        <v>114</v>
      </c>
      <c r="K27" s="122"/>
    </row>
    <row r="28" spans="1:12" ht="19.5" customHeight="1" x14ac:dyDescent="0.2">
      <c r="A28" s="218"/>
      <c r="B28" s="194" t="s">
        <v>18</v>
      </c>
      <c r="C28" s="195">
        <v>780</v>
      </c>
      <c r="D28" s="195">
        <v>156</v>
      </c>
      <c r="E28" s="195">
        <v>936</v>
      </c>
      <c r="F28" s="195">
        <v>450</v>
      </c>
      <c r="G28" s="195">
        <v>330</v>
      </c>
      <c r="H28" s="403">
        <v>74</v>
      </c>
      <c r="K28" s="122"/>
    </row>
    <row r="29" spans="1:12" ht="19.5" customHeight="1" x14ac:dyDescent="0.2">
      <c r="A29" s="139"/>
      <c r="B29" s="192" t="s">
        <v>94</v>
      </c>
      <c r="C29" s="193">
        <v>704</v>
      </c>
      <c r="D29" s="193">
        <v>147</v>
      </c>
      <c r="E29" s="193">
        <v>851</v>
      </c>
      <c r="F29" s="193">
        <v>387</v>
      </c>
      <c r="G29" s="193">
        <v>317</v>
      </c>
      <c r="H29" s="398">
        <v>48</v>
      </c>
      <c r="K29" s="122"/>
    </row>
    <row r="30" spans="1:12" ht="19.5" customHeight="1" x14ac:dyDescent="0.2">
      <c r="A30" s="139"/>
      <c r="B30" s="192" t="s">
        <v>95</v>
      </c>
      <c r="C30" s="193">
        <v>677</v>
      </c>
      <c r="D30" s="193">
        <v>127</v>
      </c>
      <c r="E30" s="193">
        <v>804</v>
      </c>
      <c r="F30" s="193">
        <v>352</v>
      </c>
      <c r="G30" s="193">
        <v>325</v>
      </c>
      <c r="H30" s="398">
        <v>57</v>
      </c>
      <c r="K30" s="122"/>
    </row>
    <row r="31" spans="1:12" ht="19.5" customHeight="1" x14ac:dyDescent="0.2">
      <c r="A31" s="139"/>
      <c r="B31" s="192" t="s">
        <v>96</v>
      </c>
      <c r="C31" s="193">
        <v>672</v>
      </c>
      <c r="D31" s="193">
        <v>138</v>
      </c>
      <c r="E31" s="193">
        <v>810</v>
      </c>
      <c r="F31" s="193">
        <v>353</v>
      </c>
      <c r="G31" s="193">
        <v>319</v>
      </c>
      <c r="H31" s="398">
        <v>56</v>
      </c>
      <c r="K31" s="122"/>
    </row>
    <row r="32" spans="1:12" ht="19.5" customHeight="1" x14ac:dyDescent="0.2">
      <c r="A32" s="139"/>
      <c r="B32" s="192" t="s">
        <v>97</v>
      </c>
      <c r="C32" s="193">
        <v>673</v>
      </c>
      <c r="D32" s="193">
        <v>120</v>
      </c>
      <c r="E32" s="193">
        <v>793</v>
      </c>
      <c r="F32" s="193">
        <v>274</v>
      </c>
      <c r="G32" s="193">
        <v>399</v>
      </c>
      <c r="H32" s="398">
        <v>95</v>
      </c>
      <c r="K32" s="122"/>
    </row>
    <row r="33" spans="1:11" ht="19.5" customHeight="1" thickBot="1" x14ac:dyDescent="0.25">
      <c r="A33" s="141"/>
      <c r="B33" s="196" t="s">
        <v>98</v>
      </c>
      <c r="C33" s="197">
        <v>620</v>
      </c>
      <c r="D33" s="197">
        <v>141</v>
      </c>
      <c r="E33" s="197">
        <v>761</v>
      </c>
      <c r="F33" s="197">
        <v>261</v>
      </c>
      <c r="G33" s="197">
        <v>360</v>
      </c>
      <c r="H33" s="399">
        <v>84</v>
      </c>
      <c r="K33" s="122"/>
    </row>
    <row r="34" spans="1:11" x14ac:dyDescent="0.2">
      <c r="A34" s="89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6"/>
  <sheetViews>
    <sheetView showGridLines="0" topLeftCell="A5" workbookViewId="0">
      <selection activeCell="R19" sqref="R19"/>
    </sheetView>
  </sheetViews>
  <sheetFormatPr baseColWidth="10" defaultRowHeight="14.25" x14ac:dyDescent="0.2"/>
  <cols>
    <col min="1" max="1" width="4.85546875" style="88" customWidth="1"/>
    <col min="2" max="2" width="22" style="87" bestFit="1" customWidth="1"/>
    <col min="3" max="3" width="11" style="87" customWidth="1"/>
    <col min="4" max="4" width="12" style="87" customWidth="1"/>
    <col min="5" max="5" width="11.140625" style="87" customWidth="1"/>
    <col min="6" max="6" width="11.28515625" style="87" customWidth="1"/>
    <col min="7" max="7" width="10.42578125" style="87" customWidth="1"/>
    <col min="8" max="8" width="10.85546875" style="87" customWidth="1"/>
    <col min="9" max="9" width="10.28515625" style="87" customWidth="1"/>
    <col min="10" max="11" width="11.85546875" style="87" customWidth="1"/>
    <col min="12" max="12" width="11.42578125" style="87" customWidth="1"/>
    <col min="13" max="16384" width="11.42578125" style="87"/>
  </cols>
  <sheetData>
    <row r="1" spans="1:16" x14ac:dyDescent="0.2">
      <c r="A1" s="110" t="s">
        <v>86</v>
      </c>
      <c r="B1" s="111"/>
    </row>
    <row r="2" spans="1:16" x14ac:dyDescent="0.2">
      <c r="A2" s="112"/>
      <c r="B2" s="113"/>
    </row>
    <row r="3" spans="1:16" x14ac:dyDescent="0.2">
      <c r="A3" s="89" t="s">
        <v>0</v>
      </c>
    </row>
    <row r="5" spans="1:16" x14ac:dyDescent="0.2">
      <c r="A5" s="89" t="s">
        <v>99</v>
      </c>
    </row>
    <row r="7" spans="1:16" s="90" customFormat="1" ht="26.25" customHeight="1" thickBot="1" x14ac:dyDescent="0.3">
      <c r="A7" s="91" t="s">
        <v>99</v>
      </c>
    </row>
    <row r="8" spans="1:16" s="90" customFormat="1" ht="26.25" customHeight="1" thickBot="1" x14ac:dyDescent="0.3">
      <c r="A8" s="114"/>
      <c r="B8" s="115"/>
      <c r="C8" s="116"/>
      <c r="D8" s="117"/>
      <c r="E8" s="117"/>
      <c r="F8" s="117"/>
      <c r="G8" s="117"/>
      <c r="H8" s="117"/>
      <c r="I8" s="117"/>
      <c r="J8" s="117"/>
      <c r="K8" s="118"/>
      <c r="M8" s="119"/>
    </row>
    <row r="9" spans="1:16" s="90" customFormat="1" ht="129.75" thickBot="1" x14ac:dyDescent="0.3">
      <c r="A9" s="92" t="s">
        <v>1</v>
      </c>
      <c r="B9" s="93" t="s">
        <v>2</v>
      </c>
      <c r="C9" s="120" t="s">
        <v>134</v>
      </c>
      <c r="D9" s="120" t="s">
        <v>135</v>
      </c>
      <c r="E9" s="120" t="s">
        <v>100</v>
      </c>
      <c r="F9" s="120" t="s">
        <v>136</v>
      </c>
      <c r="G9" s="120" t="s">
        <v>137</v>
      </c>
      <c r="H9" s="120" t="s">
        <v>101</v>
      </c>
      <c r="I9" s="120" t="s">
        <v>134</v>
      </c>
      <c r="J9" s="120" t="s">
        <v>138</v>
      </c>
      <c r="K9" s="121" t="s">
        <v>102</v>
      </c>
      <c r="M9" s="119"/>
    </row>
    <row r="10" spans="1:16" ht="15" customHeight="1" x14ac:dyDescent="0.25">
      <c r="A10" s="97">
        <v>1</v>
      </c>
      <c r="B10" s="98" t="s">
        <v>3</v>
      </c>
      <c r="C10" s="258">
        <v>109</v>
      </c>
      <c r="D10" s="259">
        <v>341</v>
      </c>
      <c r="E10" s="536">
        <v>3.1284403669724772</v>
      </c>
      <c r="F10" s="259">
        <v>15</v>
      </c>
      <c r="G10" s="259">
        <v>51</v>
      </c>
      <c r="H10" s="260">
        <v>3.4</v>
      </c>
      <c r="I10" s="259">
        <v>109</v>
      </c>
      <c r="J10" s="259">
        <v>413</v>
      </c>
      <c r="K10" s="267">
        <v>3.7889908256880735</v>
      </c>
      <c r="M10" s="86"/>
      <c r="N10" s="122"/>
      <c r="O10" s="122"/>
      <c r="P10" s="90"/>
    </row>
    <row r="11" spans="1:16" ht="12.75" customHeight="1" x14ac:dyDescent="0.25">
      <c r="A11" s="99">
        <v>2</v>
      </c>
      <c r="B11" s="100" t="s">
        <v>4</v>
      </c>
      <c r="C11" s="531">
        <v>66</v>
      </c>
      <c r="D11" s="195">
        <v>254</v>
      </c>
      <c r="E11" s="135">
        <v>3.8484848484848486</v>
      </c>
      <c r="F11" s="195">
        <v>13</v>
      </c>
      <c r="G11" s="195">
        <v>52</v>
      </c>
      <c r="H11" s="534">
        <v>4</v>
      </c>
      <c r="I11" s="195">
        <v>66</v>
      </c>
      <c r="J11" s="195">
        <v>264</v>
      </c>
      <c r="K11" s="538">
        <v>4</v>
      </c>
      <c r="M11" s="86"/>
      <c r="N11" s="122"/>
      <c r="O11" s="122" t="s">
        <v>83</v>
      </c>
      <c r="P11" s="90"/>
    </row>
    <row r="12" spans="1:16" ht="15" x14ac:dyDescent="0.25">
      <c r="A12" s="99">
        <v>3</v>
      </c>
      <c r="B12" s="100" t="s">
        <v>5</v>
      </c>
      <c r="C12" s="531">
        <v>79</v>
      </c>
      <c r="D12" s="195">
        <v>271</v>
      </c>
      <c r="E12" s="135">
        <v>3.4303797468354431</v>
      </c>
      <c r="F12" s="195">
        <v>4</v>
      </c>
      <c r="G12" s="195">
        <v>15</v>
      </c>
      <c r="H12" s="534">
        <v>3.75</v>
      </c>
      <c r="I12" s="195">
        <v>79</v>
      </c>
      <c r="J12" s="195">
        <v>306</v>
      </c>
      <c r="K12" s="538">
        <v>3.8734177215189876</v>
      </c>
      <c r="M12" s="86"/>
      <c r="N12" s="122"/>
      <c r="O12" s="122"/>
      <c r="P12" s="90"/>
    </row>
    <row r="13" spans="1:16" ht="15" x14ac:dyDescent="0.25">
      <c r="A13" s="99">
        <v>4</v>
      </c>
      <c r="B13" s="100" t="s">
        <v>6</v>
      </c>
      <c r="C13" s="531">
        <v>44</v>
      </c>
      <c r="D13" s="195">
        <v>162</v>
      </c>
      <c r="E13" s="135">
        <v>3.6818181818181817</v>
      </c>
      <c r="F13" s="195">
        <v>6</v>
      </c>
      <c r="G13" s="195">
        <v>20</v>
      </c>
      <c r="H13" s="534">
        <v>3.3333333333333335</v>
      </c>
      <c r="I13" s="195">
        <v>44</v>
      </c>
      <c r="J13" s="195">
        <v>176</v>
      </c>
      <c r="K13" s="538">
        <v>4</v>
      </c>
      <c r="M13" s="86"/>
      <c r="N13" s="122"/>
      <c r="O13" s="122"/>
      <c r="P13" s="90"/>
    </row>
    <row r="14" spans="1:16" ht="15" x14ac:dyDescent="0.25">
      <c r="A14" s="99">
        <v>5</v>
      </c>
      <c r="B14" s="100" t="s">
        <v>7</v>
      </c>
      <c r="C14" s="531">
        <v>33</v>
      </c>
      <c r="D14" s="195">
        <v>116</v>
      </c>
      <c r="E14" s="135">
        <v>3.5151515151515151</v>
      </c>
      <c r="F14" s="195">
        <v>7</v>
      </c>
      <c r="G14" s="195">
        <v>27</v>
      </c>
      <c r="H14" s="534">
        <v>3.8571428571428572</v>
      </c>
      <c r="I14" s="195">
        <v>33</v>
      </c>
      <c r="J14" s="195">
        <v>131</v>
      </c>
      <c r="K14" s="538">
        <v>3.9696969696969697</v>
      </c>
      <c r="M14" s="86"/>
      <c r="N14" s="122"/>
      <c r="O14" s="122"/>
      <c r="P14" s="90"/>
    </row>
    <row r="15" spans="1:16" ht="20.25" customHeight="1" x14ac:dyDescent="0.25">
      <c r="A15" s="99">
        <v>6</v>
      </c>
      <c r="B15" s="100" t="s">
        <v>8</v>
      </c>
      <c r="C15" s="531">
        <v>12</v>
      </c>
      <c r="D15" s="195">
        <v>33</v>
      </c>
      <c r="E15" s="135">
        <v>2.75</v>
      </c>
      <c r="F15" s="195">
        <v>14</v>
      </c>
      <c r="G15" s="195">
        <v>38</v>
      </c>
      <c r="H15" s="534">
        <v>2.7142857142857144</v>
      </c>
      <c r="I15" s="195">
        <v>11</v>
      </c>
      <c r="J15" s="195">
        <v>36</v>
      </c>
      <c r="K15" s="538">
        <v>3.2727272727272729</v>
      </c>
      <c r="M15" s="86"/>
      <c r="N15" s="122" t="s">
        <v>83</v>
      </c>
      <c r="O15" s="122"/>
      <c r="P15" s="90"/>
    </row>
    <row r="16" spans="1:16" ht="15" x14ac:dyDescent="0.25">
      <c r="A16" s="99">
        <v>7</v>
      </c>
      <c r="B16" s="100" t="s">
        <v>9</v>
      </c>
      <c r="C16" s="531">
        <v>12</v>
      </c>
      <c r="D16" s="195">
        <v>47</v>
      </c>
      <c r="E16" s="135">
        <v>3.9166666666666665</v>
      </c>
      <c r="F16" s="195">
        <v>14</v>
      </c>
      <c r="G16" s="195">
        <v>45</v>
      </c>
      <c r="H16" s="534">
        <v>3.2142857142857144</v>
      </c>
      <c r="I16" s="195">
        <v>12</v>
      </c>
      <c r="J16" s="195">
        <v>48</v>
      </c>
      <c r="K16" s="538">
        <v>4</v>
      </c>
      <c r="M16" s="86"/>
      <c r="N16" s="122"/>
      <c r="O16" s="122"/>
      <c r="P16" s="90"/>
    </row>
    <row r="17" spans="1:16" ht="15" x14ac:dyDescent="0.25">
      <c r="A17" s="99">
        <v>8</v>
      </c>
      <c r="B17" s="100" t="s">
        <v>10</v>
      </c>
      <c r="C17" s="531">
        <v>24</v>
      </c>
      <c r="D17" s="195">
        <v>84</v>
      </c>
      <c r="E17" s="135">
        <v>3.5</v>
      </c>
      <c r="F17" s="195">
        <v>12</v>
      </c>
      <c r="G17" s="195">
        <v>36</v>
      </c>
      <c r="H17" s="534">
        <v>3</v>
      </c>
      <c r="I17" s="195">
        <v>24</v>
      </c>
      <c r="J17" s="195">
        <v>91</v>
      </c>
      <c r="K17" s="538">
        <v>3.7916666666666665</v>
      </c>
      <c r="M17" s="86"/>
      <c r="N17" s="122"/>
      <c r="O17" s="122"/>
      <c r="P17" s="90"/>
    </row>
    <row r="18" spans="1:16" ht="15" x14ac:dyDescent="0.25">
      <c r="A18" s="99">
        <v>9</v>
      </c>
      <c r="B18" s="100" t="s">
        <v>11</v>
      </c>
      <c r="C18" s="531">
        <v>35</v>
      </c>
      <c r="D18" s="195">
        <v>131</v>
      </c>
      <c r="E18" s="135">
        <v>3.7428571428571429</v>
      </c>
      <c r="F18" s="195">
        <v>8</v>
      </c>
      <c r="G18" s="195">
        <v>31</v>
      </c>
      <c r="H18" s="534">
        <v>3.875</v>
      </c>
      <c r="I18" s="195">
        <v>35</v>
      </c>
      <c r="J18" s="195">
        <v>138</v>
      </c>
      <c r="K18" s="538">
        <v>3.9428571428571431</v>
      </c>
      <c r="M18" s="86"/>
      <c r="N18" s="122"/>
      <c r="O18" s="122"/>
      <c r="P18" s="90"/>
    </row>
    <row r="19" spans="1:16" ht="15" x14ac:dyDescent="0.25">
      <c r="A19" s="99">
        <v>10</v>
      </c>
      <c r="B19" s="100" t="s">
        <v>12</v>
      </c>
      <c r="C19" s="531">
        <v>73</v>
      </c>
      <c r="D19" s="195">
        <v>238</v>
      </c>
      <c r="E19" s="135">
        <v>3.2602739726027399</v>
      </c>
      <c r="F19" s="195">
        <v>15</v>
      </c>
      <c r="G19" s="195">
        <v>60</v>
      </c>
      <c r="H19" s="534">
        <v>4</v>
      </c>
      <c r="I19" s="195">
        <v>73</v>
      </c>
      <c r="J19" s="195">
        <v>268</v>
      </c>
      <c r="K19" s="538">
        <v>3.6712328767123288</v>
      </c>
      <c r="M19" s="86"/>
      <c r="N19" s="122"/>
      <c r="O19" s="122"/>
      <c r="P19" s="90"/>
    </row>
    <row r="20" spans="1:16" ht="20.25" customHeight="1" x14ac:dyDescent="0.25">
      <c r="A20" s="99">
        <v>11</v>
      </c>
      <c r="B20" s="100" t="s">
        <v>13</v>
      </c>
      <c r="C20" s="531">
        <v>65</v>
      </c>
      <c r="D20" s="195">
        <v>222</v>
      </c>
      <c r="E20" s="135">
        <v>3.4153846153846152</v>
      </c>
      <c r="F20" s="195">
        <v>15</v>
      </c>
      <c r="G20" s="195">
        <v>44</v>
      </c>
      <c r="H20" s="534">
        <v>2.9333333333333331</v>
      </c>
      <c r="I20" s="195">
        <v>65</v>
      </c>
      <c r="J20" s="195">
        <v>260</v>
      </c>
      <c r="K20" s="538">
        <v>4</v>
      </c>
      <c r="M20" s="86"/>
      <c r="N20" s="122"/>
      <c r="O20" s="122"/>
      <c r="P20" s="90"/>
    </row>
    <row r="21" spans="1:16" ht="15" x14ac:dyDescent="0.25">
      <c r="A21" s="99">
        <v>12</v>
      </c>
      <c r="B21" s="100" t="s">
        <v>14</v>
      </c>
      <c r="C21" s="531">
        <v>74</v>
      </c>
      <c r="D21" s="195">
        <v>232</v>
      </c>
      <c r="E21" s="135">
        <v>3</v>
      </c>
      <c r="F21" s="195">
        <v>15</v>
      </c>
      <c r="G21" s="195">
        <v>47</v>
      </c>
      <c r="H21" s="534">
        <v>3</v>
      </c>
      <c r="I21" s="195">
        <v>74</v>
      </c>
      <c r="J21" s="195">
        <v>275</v>
      </c>
      <c r="K21" s="538">
        <v>4</v>
      </c>
      <c r="M21" s="86"/>
      <c r="N21" s="122"/>
      <c r="O21" s="122"/>
      <c r="P21" s="90"/>
    </row>
    <row r="22" spans="1:16" x14ac:dyDescent="0.2">
      <c r="A22" s="99">
        <v>13</v>
      </c>
      <c r="B22" s="100" t="s">
        <v>15</v>
      </c>
      <c r="C22" s="531">
        <v>64</v>
      </c>
      <c r="D22" s="195">
        <v>227</v>
      </c>
      <c r="E22" s="135">
        <v>3.546875</v>
      </c>
      <c r="F22" s="195">
        <v>23</v>
      </c>
      <c r="G22" s="195">
        <v>78</v>
      </c>
      <c r="H22" s="534">
        <v>3.3913043478260869</v>
      </c>
      <c r="I22" s="195">
        <v>64</v>
      </c>
      <c r="J22" s="195">
        <v>242</v>
      </c>
      <c r="K22" s="538">
        <v>3.78125</v>
      </c>
      <c r="M22" s="86"/>
      <c r="N22" s="122"/>
      <c r="O22" s="122"/>
    </row>
    <row r="23" spans="1:16" x14ac:dyDescent="0.2">
      <c r="A23" s="99">
        <v>14</v>
      </c>
      <c r="B23" s="100" t="s">
        <v>16</v>
      </c>
      <c r="C23" s="531">
        <v>58</v>
      </c>
      <c r="D23" s="195">
        <v>217</v>
      </c>
      <c r="E23" s="135">
        <v>3.7413793103448274</v>
      </c>
      <c r="F23" s="195">
        <v>31</v>
      </c>
      <c r="G23" s="195">
        <v>123</v>
      </c>
      <c r="H23" s="534">
        <v>3.967741935483871</v>
      </c>
      <c r="I23" s="195">
        <v>58</v>
      </c>
      <c r="J23" s="195">
        <v>226</v>
      </c>
      <c r="K23" s="538">
        <v>3.896551724137931</v>
      </c>
      <c r="M23" s="86"/>
      <c r="N23" s="122"/>
      <c r="O23" s="122"/>
    </row>
    <row r="24" spans="1:16" ht="29.25" thickBot="1" x14ac:dyDescent="0.25">
      <c r="A24" s="101">
        <v>15</v>
      </c>
      <c r="B24" s="102" t="s">
        <v>17</v>
      </c>
      <c r="C24" s="532">
        <v>122</v>
      </c>
      <c r="D24" s="533">
        <v>384</v>
      </c>
      <c r="E24" s="537">
        <v>3.1475409836065573</v>
      </c>
      <c r="F24" s="533">
        <v>35</v>
      </c>
      <c r="G24" s="533">
        <v>116</v>
      </c>
      <c r="H24" s="535">
        <v>3.3142857142857145</v>
      </c>
      <c r="I24" s="533">
        <v>122</v>
      </c>
      <c r="J24" s="533">
        <v>433</v>
      </c>
      <c r="K24" s="539">
        <v>3.5491803278688523</v>
      </c>
      <c r="M24" s="86"/>
      <c r="N24" s="122"/>
      <c r="O24" s="122"/>
    </row>
    <row r="25" spans="1:16" s="103" customFormat="1" ht="19.5" customHeight="1" x14ac:dyDescent="0.25">
      <c r="A25" s="104"/>
      <c r="B25" s="105" t="s">
        <v>204</v>
      </c>
      <c r="C25" s="136">
        <v>854</v>
      </c>
      <c r="D25" s="109">
        <v>2386</v>
      </c>
      <c r="E25" s="137">
        <v>3.2134292565947242</v>
      </c>
      <c r="F25" s="109">
        <v>187</v>
      </c>
      <c r="G25" s="109">
        <v>515</v>
      </c>
      <c r="H25" s="137">
        <v>2.9623655913978495</v>
      </c>
      <c r="I25" s="109">
        <v>854</v>
      </c>
      <c r="J25" s="109">
        <v>2292</v>
      </c>
      <c r="K25" s="138">
        <v>3.6199040767386093</v>
      </c>
      <c r="M25" s="124"/>
      <c r="N25" s="125"/>
    </row>
    <row r="26" spans="1:16" s="189" customFormat="1" ht="19.5" customHeight="1" thickBot="1" x14ac:dyDescent="0.25">
      <c r="A26" s="540"/>
      <c r="B26" s="541" t="s">
        <v>170</v>
      </c>
      <c r="C26" s="542">
        <v>854</v>
      </c>
      <c r="D26" s="533">
        <v>2386</v>
      </c>
      <c r="E26" s="537">
        <v>3.2134292565947242</v>
      </c>
      <c r="F26" s="533">
        <v>187</v>
      </c>
      <c r="G26" s="533">
        <v>515</v>
      </c>
      <c r="H26" s="537">
        <v>2.9623655913978495</v>
      </c>
      <c r="I26" s="533">
        <v>854</v>
      </c>
      <c r="J26" s="533">
        <v>2292</v>
      </c>
      <c r="K26" s="543">
        <v>3.6199040767386093</v>
      </c>
      <c r="M26" s="86"/>
      <c r="N26" s="122"/>
    </row>
    <row r="27" spans="1:16" s="189" customFormat="1" ht="19.5" customHeight="1" x14ac:dyDescent="0.2">
      <c r="A27" s="218"/>
      <c r="B27" s="194" t="s">
        <v>85</v>
      </c>
      <c r="C27" s="256">
        <v>854</v>
      </c>
      <c r="D27" s="195">
        <v>2386</v>
      </c>
      <c r="E27" s="135">
        <v>3.2134292565947242</v>
      </c>
      <c r="F27" s="195">
        <v>187</v>
      </c>
      <c r="G27" s="195">
        <v>515</v>
      </c>
      <c r="H27" s="135">
        <v>2.9623655913978495</v>
      </c>
      <c r="I27" s="195">
        <v>854</v>
      </c>
      <c r="J27" s="195">
        <v>2292</v>
      </c>
      <c r="K27" s="257">
        <v>3.6199040767386093</v>
      </c>
      <c r="M27" s="86"/>
      <c r="N27" s="122"/>
    </row>
    <row r="28" spans="1:16" s="103" customFormat="1" ht="19.5" customHeight="1" x14ac:dyDescent="0.25">
      <c r="A28" s="139"/>
      <c r="B28" s="192" t="s">
        <v>82</v>
      </c>
      <c r="C28" s="129">
        <v>834</v>
      </c>
      <c r="D28" s="193">
        <v>2264</v>
      </c>
      <c r="E28" s="130">
        <v>3.2134292565947242</v>
      </c>
      <c r="F28" s="193">
        <v>186</v>
      </c>
      <c r="G28" s="193">
        <v>471</v>
      </c>
      <c r="H28" s="130">
        <v>2.9623655913978495</v>
      </c>
      <c r="I28" s="193">
        <v>834</v>
      </c>
      <c r="J28" s="193">
        <v>2192</v>
      </c>
      <c r="K28" s="140">
        <v>3.6199040767386093</v>
      </c>
      <c r="M28" s="124"/>
      <c r="N28" s="125"/>
    </row>
    <row r="29" spans="1:16" s="103" customFormat="1" ht="19.5" customHeight="1" thickBot="1" x14ac:dyDescent="0.3">
      <c r="A29" s="141"/>
      <c r="B29" s="196" t="s">
        <v>71</v>
      </c>
      <c r="C29" s="197">
        <v>807</v>
      </c>
      <c r="D29" s="197">
        <v>2003</v>
      </c>
      <c r="E29" s="144">
        <v>3.007434944237918</v>
      </c>
      <c r="F29" s="197">
        <v>157</v>
      </c>
      <c r="G29" s="197">
        <v>383</v>
      </c>
      <c r="H29" s="144">
        <v>3.0382165605095541</v>
      </c>
      <c r="I29" s="197">
        <v>807</v>
      </c>
      <c r="J29" s="197">
        <v>1994</v>
      </c>
      <c r="K29" s="145">
        <v>3.5192069392812888</v>
      </c>
      <c r="M29" s="124"/>
      <c r="N29" s="125"/>
    </row>
    <row r="30" spans="1:16" s="103" customFormat="1" ht="19.5" customHeight="1" x14ac:dyDescent="0.25">
      <c r="A30" s="218"/>
      <c r="B30" s="194" t="s">
        <v>18</v>
      </c>
      <c r="C30" s="195">
        <v>780</v>
      </c>
      <c r="D30" s="195">
        <v>2397</v>
      </c>
      <c r="E30" s="135">
        <v>3.0730769230769233</v>
      </c>
      <c r="F30" s="195">
        <v>142</v>
      </c>
      <c r="G30" s="195">
        <v>413</v>
      </c>
      <c r="H30" s="135">
        <v>2.908450704225352</v>
      </c>
      <c r="I30" s="195">
        <v>780</v>
      </c>
      <c r="J30" s="195">
        <v>2781</v>
      </c>
      <c r="K30" s="257">
        <v>3.5653846153846156</v>
      </c>
      <c r="M30" s="124"/>
      <c r="N30" s="125"/>
    </row>
    <row r="31" spans="1:16" s="103" customFormat="1" ht="19.5" customHeight="1" thickBot="1" x14ac:dyDescent="0.3">
      <c r="A31" s="141"/>
      <c r="B31" s="142" t="s">
        <v>94</v>
      </c>
      <c r="C31" s="143">
        <v>704</v>
      </c>
      <c r="D31" s="146">
        <v>2085.5</v>
      </c>
      <c r="E31" s="144">
        <v>2.9623579545454546</v>
      </c>
      <c r="F31" s="143">
        <v>147</v>
      </c>
      <c r="G31" s="143">
        <v>479</v>
      </c>
      <c r="H31" s="144">
        <v>3.2585034013605441</v>
      </c>
      <c r="I31" s="143">
        <v>704</v>
      </c>
      <c r="J31" s="143">
        <v>2546</v>
      </c>
      <c r="K31" s="145">
        <v>3.6164772727272729</v>
      </c>
      <c r="M31" s="124"/>
      <c r="N31" s="125"/>
    </row>
    <row r="32" spans="1:16" s="103" customFormat="1" ht="19.5" customHeight="1" x14ac:dyDescent="0.25">
      <c r="A32" s="132"/>
      <c r="B32" s="133" t="s">
        <v>95</v>
      </c>
      <c r="C32" s="134">
        <v>677</v>
      </c>
      <c r="D32" s="134">
        <v>1920</v>
      </c>
      <c r="E32" s="135">
        <v>2.8360413589364843</v>
      </c>
      <c r="F32" s="134">
        <v>162</v>
      </c>
      <c r="G32" s="134">
        <v>456</v>
      </c>
      <c r="H32" s="135">
        <v>2.8148148148148149</v>
      </c>
      <c r="I32" s="134">
        <v>677</v>
      </c>
      <c r="J32" s="134">
        <v>2502</v>
      </c>
      <c r="K32" s="135">
        <v>3.6957163958641064</v>
      </c>
      <c r="M32" s="124"/>
      <c r="N32" s="125"/>
    </row>
    <row r="33" spans="1:16" s="103" customFormat="1" ht="19.5" customHeight="1" x14ac:dyDescent="0.25">
      <c r="A33" s="127"/>
      <c r="B33" s="128" t="s">
        <v>96</v>
      </c>
      <c r="C33" s="131">
        <v>672</v>
      </c>
      <c r="D33" s="131">
        <v>1960</v>
      </c>
      <c r="E33" s="130">
        <v>2.9166666666666665</v>
      </c>
      <c r="F33" s="131">
        <v>152</v>
      </c>
      <c r="G33" s="131">
        <v>472</v>
      </c>
      <c r="H33" s="130">
        <v>3.1052631578947367</v>
      </c>
      <c r="I33" s="131">
        <v>672</v>
      </c>
      <c r="J33" s="131">
        <v>2401</v>
      </c>
      <c r="K33" s="130">
        <v>3.5729166666666665</v>
      </c>
      <c r="M33" s="124"/>
      <c r="N33" s="125"/>
    </row>
    <row r="34" spans="1:16" s="103" customFormat="1" ht="19.5" customHeight="1" x14ac:dyDescent="0.25">
      <c r="A34" s="127"/>
      <c r="B34" s="128" t="s">
        <v>97</v>
      </c>
      <c r="C34" s="131">
        <v>673</v>
      </c>
      <c r="D34" s="131">
        <v>1889</v>
      </c>
      <c r="E34" s="130">
        <v>2.8068350668647843</v>
      </c>
      <c r="F34" s="131">
        <v>131</v>
      </c>
      <c r="G34" s="131">
        <v>371</v>
      </c>
      <c r="H34" s="130">
        <v>2.83206106870229</v>
      </c>
      <c r="I34" s="131">
        <v>673</v>
      </c>
      <c r="J34" s="131">
        <v>2230</v>
      </c>
      <c r="K34" s="130">
        <v>3.3135215453194653</v>
      </c>
      <c r="M34" s="124"/>
      <c r="N34" s="125"/>
    </row>
    <row r="35" spans="1:16" x14ac:dyDescent="0.2">
      <c r="A35" s="89"/>
      <c r="M35" s="86"/>
      <c r="P35" s="87" t="s">
        <v>206</v>
      </c>
    </row>
    <row r="36" spans="1:16" x14ac:dyDescent="0.2">
      <c r="M36" s="8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5</vt:i4>
      </vt:variant>
    </vt:vector>
  </HeadingPairs>
  <TitlesOfParts>
    <vt:vector size="16" baseType="lpstr">
      <vt:lpstr>Tab_2-B-1-A1-A6-Foreb_h_-åv_</vt:lpstr>
      <vt:lpstr>Tabell_2-1-K-Fritidsklubber</vt:lpstr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Grethe Lied Felde</cp:lastModifiedBy>
  <cp:lastPrinted>2015-10-27T13:51:53Z</cp:lastPrinted>
  <dcterms:created xsi:type="dcterms:W3CDTF">2003-11-04T12:39:02Z</dcterms:created>
  <dcterms:modified xsi:type="dcterms:W3CDTF">2017-02-23T06:51:40Z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</Properties>
</file>